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D:\ROZPOČTY\2022\19 dvořák fasáda radnice\"/>
    </mc:Choice>
  </mc:AlternateContent>
  <bookViews>
    <workbookView xWindow="0" yWindow="0" windowWidth="0" windowHeight="0"/>
  </bookViews>
  <sheets>
    <sheet name="Rekapitulace stavby" sheetId="1" r:id="rId1"/>
    <sheet name="a - Dvůr (práce po úroveň..." sheetId="2" r:id="rId2"/>
    <sheet name="b - Dvůr (práce od úrovně..." sheetId="3" r:id="rId3"/>
    <sheet name="02 - Oprava fasády ve For..." sheetId="4" r:id="rId4"/>
    <sheet name="09 - VRN" sheetId="5" r:id="rId5"/>
    <sheet name="Seznam figur" sheetId="6" r:id="rId6"/>
    <sheet name="Pokyny pro vyplnění" sheetId="7" r:id="rId7"/>
  </sheets>
  <definedNames>
    <definedName name="_xlnm.Print_Area" localSheetId="0">'Rekapitulace stavby'!$D$4:$AO$36,'Rekapitulace stavby'!$C$42:$AQ$60</definedName>
    <definedName name="_xlnm.Print_Titles" localSheetId="0">'Rekapitulace stavby'!$52:$52</definedName>
    <definedName name="_xlnm._FilterDatabase" localSheetId="1" hidden="1">'a - Dvůr (práce po úroveň...'!$C$103:$K$565</definedName>
    <definedName name="_xlnm.Print_Area" localSheetId="1">'a - Dvůr (práce po úroveň...'!$C$4:$J$41,'a - Dvůr (práce po úroveň...'!$C$47:$J$83,'a - Dvůr (práce po úroveň...'!$C$89:$K$565</definedName>
    <definedName name="_xlnm.Print_Titles" localSheetId="1">'a - Dvůr (práce po úroveň...'!$103:$103</definedName>
    <definedName name="_xlnm._FilterDatabase" localSheetId="2" hidden="1">'b - Dvůr (práce od úrovně...'!$C$93:$K$147</definedName>
    <definedName name="_xlnm.Print_Area" localSheetId="2">'b - Dvůr (práce od úrovně...'!$C$4:$J$41,'b - Dvůr (práce od úrovně...'!$C$47:$J$73,'b - Dvůr (práce od úrovně...'!$C$79:$K$147</definedName>
    <definedName name="_xlnm.Print_Titles" localSheetId="2">'b - Dvůr (práce od úrovně...'!$93:$93</definedName>
    <definedName name="_xlnm._FilterDatabase" localSheetId="3" hidden="1">'02 - Oprava fasády ve For...'!$C$88:$K$277</definedName>
    <definedName name="_xlnm.Print_Area" localSheetId="3">'02 - Oprava fasády ve For...'!$C$4:$J$39,'02 - Oprava fasády ve For...'!$C$45:$J$70,'02 - Oprava fasády ve For...'!$C$76:$K$277</definedName>
    <definedName name="_xlnm.Print_Titles" localSheetId="3">'02 - Oprava fasády ve For...'!$88:$88</definedName>
    <definedName name="_xlnm._FilterDatabase" localSheetId="4" hidden="1">'09 - VRN'!$C$83:$K$143</definedName>
    <definedName name="_xlnm.Print_Area" localSheetId="4">'09 - VRN'!$C$4:$J$39,'09 - VRN'!$C$45:$J$65,'09 - VRN'!$C$71:$K$143</definedName>
    <definedName name="_xlnm.Print_Titles" localSheetId="4">'09 - VRN'!$83:$83</definedName>
    <definedName name="_xlnm.Print_Area" localSheetId="5">'Seznam figur'!$C$4:$G$204</definedName>
    <definedName name="_xlnm.Print_Titles" localSheetId="5">'Seznam figur'!$9:$9</definedName>
    <definedName name="_xlnm.Print_Area" localSheetId="6">'Pokyny pro vyplnění'!$B$2:$K$71,'Pokyny pro vyplnění'!$B$74:$K$118,'Pokyny pro vyplnění'!$B$121:$K$161,'Pokyny pro vyplnění'!$B$164:$K$218</definedName>
  </definedNames>
  <calcPr/>
</workbook>
</file>

<file path=xl/calcChain.xml><?xml version="1.0" encoding="utf-8"?>
<calcChain xmlns="http://schemas.openxmlformats.org/spreadsheetml/2006/main">
  <c i="6" l="1" r="D7"/>
  <c i="5" r="J37"/>
  <c r="J36"/>
  <c i="1" r="AY59"/>
  <c i="5" r="J35"/>
  <c i="1" r="AX59"/>
  <c i="5" r="BI141"/>
  <c r="BH141"/>
  <c r="BG141"/>
  <c r="BF141"/>
  <c r="T141"/>
  <c r="R141"/>
  <c r="P141"/>
  <c r="BI136"/>
  <c r="BH136"/>
  <c r="BG136"/>
  <c r="BF136"/>
  <c r="T136"/>
  <c r="R136"/>
  <c r="P136"/>
  <c r="BI120"/>
  <c r="BH120"/>
  <c r="BG120"/>
  <c r="BF120"/>
  <c r="T120"/>
  <c r="R120"/>
  <c r="P120"/>
  <c r="BI115"/>
  <c r="BH115"/>
  <c r="BG115"/>
  <c r="BF115"/>
  <c r="T115"/>
  <c r="R115"/>
  <c r="P115"/>
  <c r="BI98"/>
  <c r="BH98"/>
  <c r="BG98"/>
  <c r="BF98"/>
  <c r="T98"/>
  <c r="T97"/>
  <c r="R98"/>
  <c r="R97"/>
  <c r="P98"/>
  <c r="P97"/>
  <c r="BI95"/>
  <c r="BH95"/>
  <c r="BG95"/>
  <c r="BF95"/>
  <c r="T95"/>
  <c r="R95"/>
  <c r="P95"/>
  <c r="BI90"/>
  <c r="BH90"/>
  <c r="BG90"/>
  <c r="BF90"/>
  <c r="T90"/>
  <c r="R90"/>
  <c r="P90"/>
  <c r="BI87"/>
  <c r="BH87"/>
  <c r="BG87"/>
  <c r="BF87"/>
  <c r="T87"/>
  <c r="R87"/>
  <c r="P87"/>
  <c r="J81"/>
  <c r="J80"/>
  <c r="F78"/>
  <c r="E76"/>
  <c r="J55"/>
  <c r="J54"/>
  <c r="F52"/>
  <c r="E50"/>
  <c r="J18"/>
  <c r="E18"/>
  <c r="F55"/>
  <c r="J17"/>
  <c r="J15"/>
  <c r="E15"/>
  <c r="F80"/>
  <c r="J14"/>
  <c r="J12"/>
  <c r="J78"/>
  <c r="E7"/>
  <c r="E48"/>
  <c i="4" r="J37"/>
  <c r="J36"/>
  <c i="1" r="AY58"/>
  <c i="4" r="J35"/>
  <c i="1" r="AX58"/>
  <c i="4" r="BI266"/>
  <c r="BH266"/>
  <c r="BG266"/>
  <c r="BF266"/>
  <c r="T266"/>
  <c r="R266"/>
  <c r="P266"/>
  <c r="BI264"/>
  <c r="BH264"/>
  <c r="BG264"/>
  <c r="BF264"/>
  <c r="T264"/>
  <c r="R264"/>
  <c r="P264"/>
  <c r="BI262"/>
  <c r="BH262"/>
  <c r="BG262"/>
  <c r="BF262"/>
  <c r="T262"/>
  <c r="R262"/>
  <c r="P262"/>
  <c r="BI260"/>
  <c r="BH260"/>
  <c r="BG260"/>
  <c r="BF260"/>
  <c r="T260"/>
  <c r="R260"/>
  <c r="P260"/>
  <c r="BI252"/>
  <c r="BH252"/>
  <c r="BG252"/>
  <c r="BF252"/>
  <c r="T252"/>
  <c r="R252"/>
  <c r="P252"/>
  <c r="BI250"/>
  <c r="BH250"/>
  <c r="BG250"/>
  <c r="BF250"/>
  <c r="T250"/>
  <c r="R250"/>
  <c r="P250"/>
  <c r="BI240"/>
  <c r="BH240"/>
  <c r="BG240"/>
  <c r="BF240"/>
  <c r="T240"/>
  <c r="R240"/>
  <c r="P240"/>
  <c r="BI236"/>
  <c r="BH236"/>
  <c r="BG236"/>
  <c r="BF236"/>
  <c r="T236"/>
  <c r="T235"/>
  <c r="R236"/>
  <c r="R235"/>
  <c r="P236"/>
  <c r="P235"/>
  <c r="BI232"/>
  <c r="BH232"/>
  <c r="BG232"/>
  <c r="BF232"/>
  <c r="T232"/>
  <c r="R232"/>
  <c r="P232"/>
  <c r="BI229"/>
  <c r="BH229"/>
  <c r="BG229"/>
  <c r="BF229"/>
  <c r="T229"/>
  <c r="R229"/>
  <c r="P229"/>
  <c r="BI227"/>
  <c r="BH227"/>
  <c r="BG227"/>
  <c r="BF227"/>
  <c r="T227"/>
  <c r="R227"/>
  <c r="P227"/>
  <c r="BI225"/>
  <c r="BH225"/>
  <c r="BG225"/>
  <c r="BF225"/>
  <c r="T225"/>
  <c r="R225"/>
  <c r="P225"/>
  <c r="BI222"/>
  <c r="BH222"/>
  <c r="BG222"/>
  <c r="BF222"/>
  <c r="T222"/>
  <c r="R222"/>
  <c r="P222"/>
  <c r="BI217"/>
  <c r="BH217"/>
  <c r="BG217"/>
  <c r="BF217"/>
  <c r="T217"/>
  <c r="R217"/>
  <c r="P217"/>
  <c r="BI213"/>
  <c r="BH213"/>
  <c r="BG213"/>
  <c r="BF213"/>
  <c r="T213"/>
  <c r="R213"/>
  <c r="P213"/>
  <c r="BI209"/>
  <c r="BH209"/>
  <c r="BG209"/>
  <c r="BF209"/>
  <c r="T209"/>
  <c r="R209"/>
  <c r="P209"/>
  <c r="BI203"/>
  <c r="BH203"/>
  <c r="BG203"/>
  <c r="BF203"/>
  <c r="T203"/>
  <c r="R203"/>
  <c r="P203"/>
  <c r="BI198"/>
  <c r="BH198"/>
  <c r="BG198"/>
  <c r="BF198"/>
  <c r="T198"/>
  <c r="R198"/>
  <c r="P198"/>
  <c r="BI191"/>
  <c r="BH191"/>
  <c r="BG191"/>
  <c r="BF191"/>
  <c r="T191"/>
  <c r="R191"/>
  <c r="P191"/>
  <c r="BI189"/>
  <c r="BH189"/>
  <c r="BG189"/>
  <c r="BF189"/>
  <c r="T189"/>
  <c r="R189"/>
  <c r="P189"/>
  <c r="BI188"/>
  <c r="BH188"/>
  <c r="BG188"/>
  <c r="BF188"/>
  <c r="T188"/>
  <c r="R188"/>
  <c r="P188"/>
  <c r="BI182"/>
  <c r="BH182"/>
  <c r="BG182"/>
  <c r="BF182"/>
  <c r="T182"/>
  <c r="R182"/>
  <c r="P182"/>
  <c r="BI174"/>
  <c r="BH174"/>
  <c r="BG174"/>
  <c r="BF174"/>
  <c r="T174"/>
  <c r="R174"/>
  <c r="P174"/>
  <c r="BI169"/>
  <c r="BH169"/>
  <c r="BG169"/>
  <c r="BF169"/>
  <c r="T169"/>
  <c r="R169"/>
  <c r="P169"/>
  <c r="BI164"/>
  <c r="BH164"/>
  <c r="BG164"/>
  <c r="BF164"/>
  <c r="T164"/>
  <c r="R164"/>
  <c r="P164"/>
  <c r="BI163"/>
  <c r="BH163"/>
  <c r="BG163"/>
  <c r="BF163"/>
  <c r="T163"/>
  <c r="R163"/>
  <c r="P163"/>
  <c r="BI157"/>
  <c r="BH157"/>
  <c r="BG157"/>
  <c r="BF157"/>
  <c r="T157"/>
  <c r="R157"/>
  <c r="P157"/>
  <c r="BI155"/>
  <c r="BH155"/>
  <c r="BG155"/>
  <c r="BF155"/>
  <c r="T155"/>
  <c r="R155"/>
  <c r="P155"/>
  <c r="BI149"/>
  <c r="BH149"/>
  <c r="BG149"/>
  <c r="BF149"/>
  <c r="T149"/>
  <c r="R149"/>
  <c r="P149"/>
  <c r="BI141"/>
  <c r="BH141"/>
  <c r="BG141"/>
  <c r="BF141"/>
  <c r="T141"/>
  <c r="R141"/>
  <c r="P141"/>
  <c r="BI125"/>
  <c r="BH125"/>
  <c r="BG125"/>
  <c r="BF125"/>
  <c r="T125"/>
  <c r="T124"/>
  <c r="R125"/>
  <c r="R124"/>
  <c r="P125"/>
  <c r="P124"/>
  <c r="BI122"/>
  <c r="BH122"/>
  <c r="BG122"/>
  <c r="BF122"/>
  <c r="T122"/>
  <c r="R122"/>
  <c r="P122"/>
  <c r="BI119"/>
  <c r="BH119"/>
  <c r="BG119"/>
  <c r="BF119"/>
  <c r="T119"/>
  <c r="R119"/>
  <c r="P119"/>
  <c r="BI112"/>
  <c r="BH112"/>
  <c r="BG112"/>
  <c r="BF112"/>
  <c r="T112"/>
  <c r="R112"/>
  <c r="P112"/>
  <c r="BI105"/>
  <c r="BH105"/>
  <c r="BG105"/>
  <c r="BF105"/>
  <c r="T105"/>
  <c r="R105"/>
  <c r="P105"/>
  <c r="BI100"/>
  <c r="BH100"/>
  <c r="BG100"/>
  <c r="BF100"/>
  <c r="T100"/>
  <c r="R100"/>
  <c r="P100"/>
  <c r="BI92"/>
  <c r="BH92"/>
  <c r="BG92"/>
  <c r="BF92"/>
  <c r="T92"/>
  <c r="T91"/>
  <c r="R92"/>
  <c r="R91"/>
  <c r="P92"/>
  <c r="P91"/>
  <c r="J86"/>
  <c r="J85"/>
  <c r="F83"/>
  <c r="E81"/>
  <c r="J55"/>
  <c r="J54"/>
  <c r="F52"/>
  <c r="E50"/>
  <c r="J18"/>
  <c r="E18"/>
  <c r="F86"/>
  <c r="J17"/>
  <c r="J15"/>
  <c r="E15"/>
  <c r="F85"/>
  <c r="J14"/>
  <c r="J12"/>
  <c r="J52"/>
  <c r="E7"/>
  <c r="E79"/>
  <c i="3" r="J39"/>
  <c r="J38"/>
  <c i="1" r="AY57"/>
  <c i="3" r="J37"/>
  <c i="1" r="AX57"/>
  <c i="3" r="BI146"/>
  <c r="BH146"/>
  <c r="BG146"/>
  <c r="BF146"/>
  <c r="T146"/>
  <c r="T145"/>
  <c r="R146"/>
  <c r="R145"/>
  <c r="P146"/>
  <c r="P145"/>
  <c r="BI142"/>
  <c r="BH142"/>
  <c r="BG142"/>
  <c r="BF142"/>
  <c r="T142"/>
  <c r="R142"/>
  <c r="P142"/>
  <c r="BI139"/>
  <c r="BH139"/>
  <c r="BG139"/>
  <c r="BF139"/>
  <c r="T139"/>
  <c r="R139"/>
  <c r="P139"/>
  <c r="BI137"/>
  <c r="BH137"/>
  <c r="BG137"/>
  <c r="BF137"/>
  <c r="T137"/>
  <c r="R137"/>
  <c r="P137"/>
  <c r="BI135"/>
  <c r="BH135"/>
  <c r="BG135"/>
  <c r="BF135"/>
  <c r="T135"/>
  <c r="R135"/>
  <c r="P135"/>
  <c r="BI131"/>
  <c r="BH131"/>
  <c r="BG131"/>
  <c r="BF131"/>
  <c r="T131"/>
  <c r="T130"/>
  <c r="R131"/>
  <c r="R130"/>
  <c r="P131"/>
  <c r="P130"/>
  <c r="BI126"/>
  <c r="BH126"/>
  <c r="BG126"/>
  <c r="BF126"/>
  <c r="T126"/>
  <c r="T125"/>
  <c r="R126"/>
  <c r="R125"/>
  <c r="P126"/>
  <c r="P125"/>
  <c r="BI121"/>
  <c r="BH121"/>
  <c r="BG121"/>
  <c r="BF121"/>
  <c r="T121"/>
  <c r="T120"/>
  <c r="R121"/>
  <c r="R120"/>
  <c r="P121"/>
  <c r="P120"/>
  <c r="BI109"/>
  <c r="BH109"/>
  <c r="BG109"/>
  <c r="BF109"/>
  <c r="T109"/>
  <c r="T108"/>
  <c r="R109"/>
  <c r="R108"/>
  <c r="P109"/>
  <c r="P108"/>
  <c r="BI105"/>
  <c r="BH105"/>
  <c r="BG105"/>
  <c r="BF105"/>
  <c r="T105"/>
  <c r="T104"/>
  <c r="R105"/>
  <c r="R104"/>
  <c r="P105"/>
  <c r="P104"/>
  <c r="BI97"/>
  <c r="BH97"/>
  <c r="BG97"/>
  <c r="BF97"/>
  <c r="T97"/>
  <c r="T96"/>
  <c r="R97"/>
  <c r="R96"/>
  <c r="P97"/>
  <c r="P96"/>
  <c r="J91"/>
  <c r="J90"/>
  <c r="F88"/>
  <c r="E86"/>
  <c r="J59"/>
  <c r="J58"/>
  <c r="F56"/>
  <c r="E54"/>
  <c r="J20"/>
  <c r="E20"/>
  <c r="F91"/>
  <c r="J19"/>
  <c r="J17"/>
  <c r="E17"/>
  <c r="F90"/>
  <c r="J16"/>
  <c r="J14"/>
  <c r="J88"/>
  <c r="E7"/>
  <c r="E82"/>
  <c i="2" r="J39"/>
  <c r="J38"/>
  <c i="1" r="AY56"/>
  <c i="2" r="J37"/>
  <c i="1" r="AX56"/>
  <c i="2" r="BI559"/>
  <c r="BH559"/>
  <c r="BG559"/>
  <c r="BF559"/>
  <c r="T559"/>
  <c r="T558"/>
  <c r="R559"/>
  <c r="R558"/>
  <c r="P559"/>
  <c r="P558"/>
  <c r="BI557"/>
  <c r="BH557"/>
  <c r="BG557"/>
  <c r="BF557"/>
  <c r="T557"/>
  <c r="R557"/>
  <c r="P557"/>
  <c r="BI556"/>
  <c r="BH556"/>
  <c r="BG556"/>
  <c r="BF556"/>
  <c r="T556"/>
  <c r="R556"/>
  <c r="P556"/>
  <c r="BI555"/>
  <c r="BH555"/>
  <c r="BG555"/>
  <c r="BF555"/>
  <c r="T555"/>
  <c r="R555"/>
  <c r="P555"/>
  <c r="BI553"/>
  <c r="BH553"/>
  <c r="BG553"/>
  <c r="BF553"/>
  <c r="T553"/>
  <c r="R553"/>
  <c r="P553"/>
  <c r="BI552"/>
  <c r="BH552"/>
  <c r="BG552"/>
  <c r="BF552"/>
  <c r="T552"/>
  <c r="R552"/>
  <c r="P552"/>
  <c r="BI546"/>
  <c r="BH546"/>
  <c r="BG546"/>
  <c r="BF546"/>
  <c r="T546"/>
  <c r="R546"/>
  <c r="P546"/>
  <c r="BI540"/>
  <c r="BH540"/>
  <c r="BG540"/>
  <c r="BF540"/>
  <c r="T540"/>
  <c r="T531"/>
  <c r="R540"/>
  <c r="R531"/>
  <c r="P540"/>
  <c r="P531"/>
  <c r="BI536"/>
  <c r="BH536"/>
  <c r="BG536"/>
  <c r="BF536"/>
  <c r="T536"/>
  <c r="R536"/>
  <c r="P536"/>
  <c r="BI532"/>
  <c r="BH532"/>
  <c r="BG532"/>
  <c r="BF532"/>
  <c r="T532"/>
  <c r="R532"/>
  <c r="P532"/>
  <c r="BI528"/>
  <c r="BH528"/>
  <c r="BG528"/>
  <c r="BF528"/>
  <c r="T528"/>
  <c r="T527"/>
  <c r="R528"/>
  <c r="R527"/>
  <c r="P528"/>
  <c r="P527"/>
  <c r="BI524"/>
  <c r="BH524"/>
  <c r="BG524"/>
  <c r="BF524"/>
  <c r="T524"/>
  <c r="R524"/>
  <c r="P524"/>
  <c r="BI522"/>
  <c r="BH522"/>
  <c r="BG522"/>
  <c r="BF522"/>
  <c r="T522"/>
  <c r="R522"/>
  <c r="P522"/>
  <c r="BI519"/>
  <c r="BH519"/>
  <c r="BG519"/>
  <c r="BF519"/>
  <c r="T519"/>
  <c r="R519"/>
  <c r="P519"/>
  <c r="BI517"/>
  <c r="BH517"/>
  <c r="BG517"/>
  <c r="BF517"/>
  <c r="T517"/>
  <c r="R517"/>
  <c r="P517"/>
  <c r="BI515"/>
  <c r="BH515"/>
  <c r="BG515"/>
  <c r="BF515"/>
  <c r="T515"/>
  <c r="R515"/>
  <c r="P515"/>
  <c r="BI505"/>
  <c r="BH505"/>
  <c r="BG505"/>
  <c r="BF505"/>
  <c r="T505"/>
  <c r="R505"/>
  <c r="P505"/>
  <c r="BI502"/>
  <c r="BH502"/>
  <c r="BG502"/>
  <c r="BF502"/>
  <c r="T502"/>
  <c r="R502"/>
  <c r="P502"/>
  <c r="BI498"/>
  <c r="BH498"/>
  <c r="BG498"/>
  <c r="BF498"/>
  <c r="T498"/>
  <c r="R498"/>
  <c r="P498"/>
  <c r="BI494"/>
  <c r="BH494"/>
  <c r="BG494"/>
  <c r="BF494"/>
  <c r="T494"/>
  <c r="R494"/>
  <c r="P494"/>
  <c r="BI493"/>
  <c r="BH493"/>
  <c r="BG493"/>
  <c r="BF493"/>
  <c r="T493"/>
  <c r="R493"/>
  <c r="P493"/>
  <c r="BI489"/>
  <c r="BH489"/>
  <c r="BG489"/>
  <c r="BF489"/>
  <c r="T489"/>
  <c r="R489"/>
  <c r="P489"/>
  <c r="BI486"/>
  <c r="BH486"/>
  <c r="BG486"/>
  <c r="BF486"/>
  <c r="T486"/>
  <c r="R486"/>
  <c r="P486"/>
  <c r="BI481"/>
  <c r="BH481"/>
  <c r="BG481"/>
  <c r="BF481"/>
  <c r="T481"/>
  <c r="R481"/>
  <c r="P481"/>
  <c r="BI476"/>
  <c r="BH476"/>
  <c r="BG476"/>
  <c r="BF476"/>
  <c r="T476"/>
  <c r="R476"/>
  <c r="P476"/>
  <c r="BI474"/>
  <c r="BH474"/>
  <c r="BG474"/>
  <c r="BF474"/>
  <c r="T474"/>
  <c r="R474"/>
  <c r="P474"/>
  <c r="BI473"/>
  <c r="BH473"/>
  <c r="BG473"/>
  <c r="BF473"/>
  <c r="T473"/>
  <c r="R473"/>
  <c r="P473"/>
  <c r="BI471"/>
  <c r="BH471"/>
  <c r="BG471"/>
  <c r="BF471"/>
  <c r="T471"/>
  <c r="R471"/>
  <c r="P471"/>
  <c r="BI470"/>
  <c r="BH470"/>
  <c r="BG470"/>
  <c r="BF470"/>
  <c r="T470"/>
  <c r="R470"/>
  <c r="P470"/>
  <c r="BI469"/>
  <c r="BH469"/>
  <c r="BG469"/>
  <c r="BF469"/>
  <c r="T469"/>
  <c r="R469"/>
  <c r="P469"/>
  <c r="BI467"/>
  <c r="BH467"/>
  <c r="BG467"/>
  <c r="BF467"/>
  <c r="T467"/>
  <c r="R467"/>
  <c r="P467"/>
  <c r="BI466"/>
  <c r="BH466"/>
  <c r="BG466"/>
  <c r="BF466"/>
  <c r="T466"/>
  <c r="R466"/>
  <c r="P466"/>
  <c r="BI463"/>
  <c r="BH463"/>
  <c r="BG463"/>
  <c r="BF463"/>
  <c r="T463"/>
  <c r="R463"/>
  <c r="P463"/>
  <c r="BI461"/>
  <c r="BH461"/>
  <c r="BG461"/>
  <c r="BF461"/>
  <c r="T461"/>
  <c r="R461"/>
  <c r="P461"/>
  <c r="BI459"/>
  <c r="BH459"/>
  <c r="BG459"/>
  <c r="BF459"/>
  <c r="T459"/>
  <c r="R459"/>
  <c r="P459"/>
  <c r="BI457"/>
  <c r="BH457"/>
  <c r="BG457"/>
  <c r="BF457"/>
  <c r="T457"/>
  <c r="R457"/>
  <c r="P457"/>
  <c r="BI455"/>
  <c r="BH455"/>
  <c r="BG455"/>
  <c r="BF455"/>
  <c r="T455"/>
  <c r="R455"/>
  <c r="P455"/>
  <c r="BI453"/>
  <c r="BH453"/>
  <c r="BG453"/>
  <c r="BF453"/>
  <c r="T453"/>
  <c r="R453"/>
  <c r="P453"/>
  <c r="BI450"/>
  <c r="BH450"/>
  <c r="BG450"/>
  <c r="BF450"/>
  <c r="T450"/>
  <c r="R450"/>
  <c r="P450"/>
  <c r="BI448"/>
  <c r="BH448"/>
  <c r="BG448"/>
  <c r="BF448"/>
  <c r="T448"/>
  <c r="R448"/>
  <c r="P448"/>
  <c r="BI446"/>
  <c r="BH446"/>
  <c r="BG446"/>
  <c r="BF446"/>
  <c r="T446"/>
  <c r="R446"/>
  <c r="P446"/>
  <c r="BI442"/>
  <c r="BH442"/>
  <c r="BG442"/>
  <c r="BF442"/>
  <c r="T442"/>
  <c r="R442"/>
  <c r="P442"/>
  <c r="BI440"/>
  <c r="BH440"/>
  <c r="BG440"/>
  <c r="BF440"/>
  <c r="T440"/>
  <c r="R440"/>
  <c r="P440"/>
  <c r="BI439"/>
  <c r="BH439"/>
  <c r="BG439"/>
  <c r="BF439"/>
  <c r="T439"/>
  <c r="R439"/>
  <c r="P439"/>
  <c r="BI438"/>
  <c r="BH438"/>
  <c r="BG438"/>
  <c r="BF438"/>
  <c r="T438"/>
  <c r="R438"/>
  <c r="P438"/>
  <c r="BI437"/>
  <c r="BH437"/>
  <c r="BG437"/>
  <c r="BF437"/>
  <c r="T437"/>
  <c r="R437"/>
  <c r="P437"/>
  <c r="BI436"/>
  <c r="BH436"/>
  <c r="BG436"/>
  <c r="BF436"/>
  <c r="T436"/>
  <c r="R436"/>
  <c r="P436"/>
  <c r="BI435"/>
  <c r="BH435"/>
  <c r="BG435"/>
  <c r="BF435"/>
  <c r="T435"/>
  <c r="R435"/>
  <c r="P435"/>
  <c r="BI426"/>
  <c r="BH426"/>
  <c r="BG426"/>
  <c r="BF426"/>
  <c r="T426"/>
  <c r="R426"/>
  <c r="P426"/>
  <c r="BI409"/>
  <c r="BH409"/>
  <c r="BG409"/>
  <c r="BF409"/>
  <c r="T409"/>
  <c r="R409"/>
  <c r="P409"/>
  <c r="BI392"/>
  <c r="BH392"/>
  <c r="BG392"/>
  <c r="BF392"/>
  <c r="T392"/>
  <c r="R392"/>
  <c r="P392"/>
  <c r="BI379"/>
  <c r="BH379"/>
  <c r="BG379"/>
  <c r="BF379"/>
  <c r="T379"/>
  <c r="R379"/>
  <c r="P379"/>
  <c r="BI366"/>
  <c r="BH366"/>
  <c r="BG366"/>
  <c r="BF366"/>
  <c r="T366"/>
  <c r="R366"/>
  <c r="P366"/>
  <c r="BI364"/>
  <c r="BH364"/>
  <c r="BG364"/>
  <c r="BF364"/>
  <c r="T364"/>
  <c r="R364"/>
  <c r="P364"/>
  <c r="BI356"/>
  <c r="BH356"/>
  <c r="BG356"/>
  <c r="BF356"/>
  <c r="T356"/>
  <c r="R356"/>
  <c r="P356"/>
  <c r="BI354"/>
  <c r="BH354"/>
  <c r="BG354"/>
  <c r="BF354"/>
  <c r="T354"/>
  <c r="R354"/>
  <c r="P354"/>
  <c r="BI353"/>
  <c r="BH353"/>
  <c r="BG353"/>
  <c r="BF353"/>
  <c r="T353"/>
  <c r="R353"/>
  <c r="P353"/>
  <c r="BI352"/>
  <c r="BH352"/>
  <c r="BG352"/>
  <c r="BF352"/>
  <c r="T352"/>
  <c r="R352"/>
  <c r="P352"/>
  <c r="BI341"/>
  <c r="BH341"/>
  <c r="BG341"/>
  <c r="BF341"/>
  <c r="T341"/>
  <c r="R341"/>
  <c r="P341"/>
  <c r="BI338"/>
  <c r="BH338"/>
  <c r="BG338"/>
  <c r="BF338"/>
  <c r="T338"/>
  <c r="R338"/>
  <c r="P338"/>
  <c r="BI334"/>
  <c r="BH334"/>
  <c r="BG334"/>
  <c r="BF334"/>
  <c r="T334"/>
  <c r="R334"/>
  <c r="P334"/>
  <c r="BI330"/>
  <c r="BH330"/>
  <c r="BG330"/>
  <c r="BF330"/>
  <c r="T330"/>
  <c r="R330"/>
  <c r="P330"/>
  <c r="BI323"/>
  <c r="BH323"/>
  <c r="BG323"/>
  <c r="BF323"/>
  <c r="T323"/>
  <c r="R323"/>
  <c r="P323"/>
  <c r="BI316"/>
  <c r="BH316"/>
  <c r="BG316"/>
  <c r="BF316"/>
  <c r="T316"/>
  <c r="R316"/>
  <c r="P316"/>
  <c r="BI309"/>
  <c r="BH309"/>
  <c r="BG309"/>
  <c r="BF309"/>
  <c r="T309"/>
  <c r="T308"/>
  <c r="R309"/>
  <c r="R308"/>
  <c r="P309"/>
  <c r="P308"/>
  <c r="BI305"/>
  <c r="BH305"/>
  <c r="BG305"/>
  <c r="BF305"/>
  <c r="T305"/>
  <c r="R305"/>
  <c r="P305"/>
  <c r="BI301"/>
  <c r="BH301"/>
  <c r="BG301"/>
  <c r="BF301"/>
  <c r="T301"/>
  <c r="R301"/>
  <c r="P301"/>
  <c r="BI297"/>
  <c r="BH297"/>
  <c r="BG297"/>
  <c r="BF297"/>
  <c r="T297"/>
  <c r="R297"/>
  <c r="P297"/>
  <c r="BI291"/>
  <c r="BH291"/>
  <c r="BG291"/>
  <c r="BF291"/>
  <c r="T291"/>
  <c r="R291"/>
  <c r="P291"/>
  <c r="BI288"/>
  <c r="BH288"/>
  <c r="BG288"/>
  <c r="BF288"/>
  <c r="T288"/>
  <c r="R288"/>
  <c r="P288"/>
  <c r="BI286"/>
  <c r="BH286"/>
  <c r="BG286"/>
  <c r="BF286"/>
  <c r="T286"/>
  <c r="R286"/>
  <c r="P286"/>
  <c r="BI283"/>
  <c r="BH283"/>
  <c r="BG283"/>
  <c r="BF283"/>
  <c r="T283"/>
  <c r="R283"/>
  <c r="P283"/>
  <c r="BI277"/>
  <c r="BH277"/>
  <c r="BG277"/>
  <c r="BF277"/>
  <c r="T277"/>
  <c r="R277"/>
  <c r="P277"/>
  <c r="BI275"/>
  <c r="BH275"/>
  <c r="BG275"/>
  <c r="BF275"/>
  <c r="T275"/>
  <c r="R275"/>
  <c r="P275"/>
  <c r="BI269"/>
  <c r="BH269"/>
  <c r="BG269"/>
  <c r="BF269"/>
  <c r="T269"/>
  <c r="R269"/>
  <c r="P269"/>
  <c r="BI262"/>
  <c r="BH262"/>
  <c r="BG262"/>
  <c r="BF262"/>
  <c r="T262"/>
  <c r="R262"/>
  <c r="P262"/>
  <c r="BI255"/>
  <c r="BH255"/>
  <c r="BG255"/>
  <c r="BF255"/>
  <c r="T255"/>
  <c r="R255"/>
  <c r="P255"/>
  <c r="BI251"/>
  <c r="BH251"/>
  <c r="BG251"/>
  <c r="BF251"/>
  <c r="T251"/>
  <c r="R251"/>
  <c r="P251"/>
  <c r="BI247"/>
  <c r="BH247"/>
  <c r="BG247"/>
  <c r="BF247"/>
  <c r="T247"/>
  <c r="R247"/>
  <c r="P247"/>
  <c r="BI245"/>
  <c r="BH245"/>
  <c r="BG245"/>
  <c r="BF245"/>
  <c r="T245"/>
  <c r="R245"/>
  <c r="P245"/>
  <c r="BI238"/>
  <c r="BH238"/>
  <c r="BG238"/>
  <c r="BF238"/>
  <c r="T238"/>
  <c r="R238"/>
  <c r="P238"/>
  <c r="BI231"/>
  <c r="BH231"/>
  <c r="BG231"/>
  <c r="BF231"/>
  <c r="T231"/>
  <c r="R231"/>
  <c r="P231"/>
  <c r="BI225"/>
  <c r="BH225"/>
  <c r="BG225"/>
  <c r="BF225"/>
  <c r="T225"/>
  <c r="R225"/>
  <c r="P225"/>
  <c r="BI221"/>
  <c r="BH221"/>
  <c r="BG221"/>
  <c r="BF221"/>
  <c r="T221"/>
  <c r="R221"/>
  <c r="P221"/>
  <c r="BI219"/>
  <c r="BH219"/>
  <c r="BG219"/>
  <c r="BF219"/>
  <c r="T219"/>
  <c r="R219"/>
  <c r="P219"/>
  <c r="BI217"/>
  <c r="BH217"/>
  <c r="BG217"/>
  <c r="BF217"/>
  <c r="T217"/>
  <c r="R217"/>
  <c r="P217"/>
  <c r="BI211"/>
  <c r="BH211"/>
  <c r="BG211"/>
  <c r="BF211"/>
  <c r="T211"/>
  <c r="R211"/>
  <c r="P211"/>
  <c r="BI209"/>
  <c r="BH209"/>
  <c r="BG209"/>
  <c r="BF209"/>
  <c r="T209"/>
  <c r="R209"/>
  <c r="P209"/>
  <c r="BI204"/>
  <c r="BH204"/>
  <c r="BG204"/>
  <c r="BF204"/>
  <c r="T204"/>
  <c r="R204"/>
  <c r="P204"/>
  <c r="BI202"/>
  <c r="BH202"/>
  <c r="BG202"/>
  <c r="BF202"/>
  <c r="T202"/>
  <c r="R202"/>
  <c r="P202"/>
  <c r="BI199"/>
  <c r="BH199"/>
  <c r="BG199"/>
  <c r="BF199"/>
  <c r="T199"/>
  <c r="R199"/>
  <c r="P199"/>
  <c r="BI194"/>
  <c r="BH194"/>
  <c r="BG194"/>
  <c r="BF194"/>
  <c r="T194"/>
  <c r="R194"/>
  <c r="P194"/>
  <c r="BI190"/>
  <c r="BH190"/>
  <c r="BG190"/>
  <c r="BF190"/>
  <c r="T190"/>
  <c r="R190"/>
  <c r="P190"/>
  <c r="BI187"/>
  <c r="BH187"/>
  <c r="BG187"/>
  <c r="BF187"/>
  <c r="T187"/>
  <c r="R187"/>
  <c r="P187"/>
  <c r="BI185"/>
  <c r="BH185"/>
  <c r="BG185"/>
  <c r="BF185"/>
  <c r="T185"/>
  <c r="R185"/>
  <c r="P185"/>
  <c r="BI183"/>
  <c r="BH183"/>
  <c r="BG183"/>
  <c r="BF183"/>
  <c r="T183"/>
  <c r="R183"/>
  <c r="P183"/>
  <c r="BI181"/>
  <c r="BH181"/>
  <c r="BG181"/>
  <c r="BF181"/>
  <c r="T181"/>
  <c r="R181"/>
  <c r="P181"/>
  <c r="BI175"/>
  <c r="BH175"/>
  <c r="BG175"/>
  <c r="BF175"/>
  <c r="T175"/>
  <c r="R175"/>
  <c r="P175"/>
  <c r="BI152"/>
  <c r="BH152"/>
  <c r="BG152"/>
  <c r="BF152"/>
  <c r="T152"/>
  <c r="R152"/>
  <c r="P152"/>
  <c r="BI144"/>
  <c r="BH144"/>
  <c r="BG144"/>
  <c r="BF144"/>
  <c r="T144"/>
  <c r="R144"/>
  <c r="P144"/>
  <c r="BI121"/>
  <c r="BH121"/>
  <c r="BG121"/>
  <c r="BF121"/>
  <c r="T121"/>
  <c r="R121"/>
  <c r="P121"/>
  <c r="BI119"/>
  <c r="BH119"/>
  <c r="BG119"/>
  <c r="BF119"/>
  <c r="T119"/>
  <c r="R119"/>
  <c r="P119"/>
  <c r="BI116"/>
  <c r="BH116"/>
  <c r="BG116"/>
  <c r="BF116"/>
  <c r="T116"/>
  <c r="R116"/>
  <c r="P116"/>
  <c r="BI114"/>
  <c r="BH114"/>
  <c r="BG114"/>
  <c r="BF114"/>
  <c r="T114"/>
  <c r="R114"/>
  <c r="P114"/>
  <c r="BI112"/>
  <c r="BH112"/>
  <c r="BG112"/>
  <c r="BF112"/>
  <c r="T112"/>
  <c r="R112"/>
  <c r="P112"/>
  <c r="BI107"/>
  <c r="BH107"/>
  <c r="BG107"/>
  <c r="BF107"/>
  <c r="T107"/>
  <c r="R107"/>
  <c r="P107"/>
  <c r="J101"/>
  <c r="J100"/>
  <c r="F98"/>
  <c r="E96"/>
  <c r="J59"/>
  <c r="J58"/>
  <c r="F56"/>
  <c r="E54"/>
  <c r="J20"/>
  <c r="E20"/>
  <c r="F101"/>
  <c r="J19"/>
  <c r="J17"/>
  <c r="E17"/>
  <c r="F58"/>
  <c r="J16"/>
  <c r="J14"/>
  <c r="J98"/>
  <c r="E7"/>
  <c r="E92"/>
  <c i="1" r="L50"/>
  <c r="AM50"/>
  <c r="AM49"/>
  <c r="L49"/>
  <c r="AM47"/>
  <c r="L47"/>
  <c r="L45"/>
  <c r="L44"/>
  <c i="2" r="J204"/>
  <c r="BK245"/>
  <c r="BK291"/>
  <c r="J217"/>
  <c r="J225"/>
  <c r="J144"/>
  <c i="3" r="J109"/>
  <c i="4" r="BK164"/>
  <c i="2" r="BK225"/>
  <c r="BK247"/>
  <c r="BK446"/>
  <c r="BK552"/>
  <c r="J536"/>
  <c r="BK309"/>
  <c i="4" r="BK189"/>
  <c i="2" r="J356"/>
  <c r="J498"/>
  <c r="J245"/>
  <c i="4" r="J250"/>
  <c i="2" r="BK238"/>
  <c r="BK209"/>
  <c r="J238"/>
  <c i="4" r="BK225"/>
  <c i="2" r="J316"/>
  <c r="J469"/>
  <c r="BK204"/>
  <c i="4" r="J198"/>
  <c i="2" r="J461"/>
  <c i="4" r="J112"/>
  <c i="2" r="BK219"/>
  <c i="5" r="J115"/>
  <c i="2" r="BK283"/>
  <c r="J505"/>
  <c r="BK221"/>
  <c i="3" r="BK146"/>
  <c i="4" r="BK213"/>
  <c r="J213"/>
  <c i="2" r="BK301"/>
  <c r="F39"/>
  <c r="BK392"/>
  <c r="J463"/>
  <c r="J502"/>
  <c r="J175"/>
  <c r="J435"/>
  <c r="J453"/>
  <c i="4" r="BK232"/>
  <c i="5" r="BK95"/>
  <c i="2" r="J522"/>
  <c r="BK442"/>
  <c i="3" r="BK131"/>
  <c i="2" r="BK286"/>
  <c r="J546"/>
  <c r="BK231"/>
  <c i="4" r="J100"/>
  <c i="2" r="J450"/>
  <c r="J211"/>
  <c i="4" r="J229"/>
  <c i="2" r="BK409"/>
  <c i="5" r="J90"/>
  <c i="2" r="J354"/>
  <c r="J436"/>
  <c r="BK481"/>
  <c r="J255"/>
  <c i="4" r="J119"/>
  <c r="J191"/>
  <c i="2" r="J352"/>
  <c i="5" r="BK136"/>
  <c i="2" r="BK364"/>
  <c r="BK524"/>
  <c i="4" r="BK100"/>
  <c i="2" r="J379"/>
  <c r="BK211"/>
  <c r="J221"/>
  <c r="BK469"/>
  <c i="3" r="J146"/>
  <c i="2" r="BK255"/>
  <c r="BK546"/>
  <c r="BK119"/>
  <c i="4" r="J232"/>
  <c i="2" r="BK439"/>
  <c r="BK489"/>
  <c r="J194"/>
  <c i="4" r="J164"/>
  <c i="2" r="BK323"/>
  <c r="BK522"/>
  <c r="J202"/>
  <c i="3" r="J139"/>
  <c i="4" r="J222"/>
  <c i="2" r="BK269"/>
  <c i="4" r="BK188"/>
  <c i="2" r="J426"/>
  <c r="J366"/>
  <c r="BK112"/>
  <c r="J459"/>
  <c r="J183"/>
  <c i="4" r="J252"/>
  <c r="J260"/>
  <c r="BK157"/>
  <c i="5" r="BK115"/>
  <c i="2" r="J519"/>
  <c i="4" r="J264"/>
  <c i="2" r="BK453"/>
  <c r="J262"/>
  <c i="4" r="BK229"/>
  <c i="2" r="J552"/>
  <c r="BK463"/>
  <c i="3" r="BK137"/>
  <c i="5" r="BK98"/>
  <c i="2" r="J556"/>
  <c r="BK202"/>
  <c i="4" r="BK182"/>
  <c i="2" r="BK556"/>
  <c r="J439"/>
  <c i="4" r="BK227"/>
  <c i="5" r="BK120"/>
  <c i="2" r="J515"/>
  <c r="J341"/>
  <c i="4" r="BK252"/>
  <c i="2" r="BK316"/>
  <c i="4" r="BK209"/>
  <c i="2" r="J330"/>
  <c r="F38"/>
  <c r="J323"/>
  <c r="J489"/>
  <c r="J473"/>
  <c r="BK519"/>
  <c r="BK190"/>
  <c i="4" r="BK217"/>
  <c i="2" r="BK379"/>
  <c r="J493"/>
  <c i="3" r="J121"/>
  <c i="4" r="J125"/>
  <c i="2" r="BK183"/>
  <c r="J474"/>
  <c i="3" r="J137"/>
  <c i="2" r="BK557"/>
  <c r="BK471"/>
  <c i="3" r="BK121"/>
  <c i="4" r="J240"/>
  <c i="2" r="J107"/>
  <c r="BK494"/>
  <c i="3" r="BK126"/>
  <c i="4" r="BK236"/>
  <c i="2" r="J247"/>
  <c r="F37"/>
  <c r="BK436"/>
  <c r="J112"/>
  <c r="J353"/>
  <c r="J275"/>
  <c r="BK116"/>
  <c r="J190"/>
  <c i="3" r="BK109"/>
  <c r="J131"/>
  <c i="4" r="J122"/>
  <c i="5" r="J120"/>
  <c i="2" r="BK426"/>
  <c r="BK493"/>
  <c i="3" r="BK135"/>
  <c i="2" r="BK559"/>
  <c r="J121"/>
  <c i="4" r="J262"/>
  <c i="2" r="J338"/>
  <c r="BK515"/>
  <c r="BK181"/>
  <c r="BK341"/>
  <c r="J181"/>
  <c i="4" r="BK264"/>
  <c i="2" r="J231"/>
  <c r="BK486"/>
  <c r="BK262"/>
  <c i="4" r="BK191"/>
  <c i="2" r="BK353"/>
  <c r="J36"/>
  <c r="J334"/>
  <c r="BK498"/>
  <c i="4" r="BK262"/>
  <c i="2" r="BK175"/>
  <c r="J476"/>
  <c i="3" r="BK97"/>
  <c i="2" r="BK450"/>
  <c r="J481"/>
  <c r="J152"/>
  <c i="4" r="J266"/>
  <c i="2" r="BK297"/>
  <c r="J466"/>
  <c i="4" r="BK105"/>
  <c i="5" r="J98"/>
  <c i="2" r="J528"/>
  <c i="3" r="J135"/>
  <c i="2" r="BK440"/>
  <c r="BK517"/>
  <c r="J448"/>
  <c i="4" r="BK260"/>
  <c r="J217"/>
  <c i="2" r="F36"/>
  <c r="BK277"/>
  <c r="BK467"/>
  <c i="3" r="J142"/>
  <c i="2" r="J555"/>
  <c r="BK121"/>
  <c r="J288"/>
  <c r="BK505"/>
  <c r="BK107"/>
  <c i="4" r="BK250"/>
  <c i="2" r="BK187"/>
  <c r="BK305"/>
  <c i="4" r="J92"/>
  <c i="2" r="BK338"/>
  <c r="J283"/>
  <c i="4" r="BK119"/>
  <c i="2" r="J438"/>
  <c r="J277"/>
  <c i="4" r="J105"/>
  <c i="2" r="J437"/>
  <c i="4" r="J163"/>
  <c i="2" r="J309"/>
  <c r="BK334"/>
  <c r="BK528"/>
  <c r="J286"/>
  <c i="1" r="AS55"/>
  <c i="2" r="J457"/>
  <c r="BK555"/>
  <c r="J297"/>
  <c r="BK532"/>
  <c r="BK330"/>
  <c i="4" r="BK240"/>
  <c i="2" r="J305"/>
  <c r="J209"/>
  <c i="4" r="J155"/>
  <c i="2" r="J532"/>
  <c r="J455"/>
  <c i="4" r="BK169"/>
  <c i="5" r="BK141"/>
  <c i="2" r="J517"/>
  <c i="3" r="J126"/>
  <c i="2" r="BK354"/>
  <c r="BK536"/>
  <c r="BK461"/>
  <c r="BK114"/>
  <c i="4" r="BK149"/>
  <c i="5" r="J87"/>
  <c i="4" r="J209"/>
  <c i="2" r="J442"/>
  <c r="BK217"/>
  <c r="J540"/>
  <c r="J185"/>
  <c i="4" r="J174"/>
  <c r="J149"/>
  <c r="J203"/>
  <c i="2" r="BK437"/>
  <c r="BK455"/>
  <c r="BK474"/>
  <c i="4" r="J189"/>
  <c i="2" r="J467"/>
  <c i="4" r="J225"/>
  <c i="2" r="J524"/>
  <c r="BK144"/>
  <c i="4" r="BK174"/>
  <c i="2" r="J446"/>
  <c r="J486"/>
  <c i="3" r="J105"/>
  <c i="2" r="BK459"/>
  <c r="BK502"/>
  <c i="3" r="BK142"/>
  <c i="5" r="BK90"/>
  <c i="2" r="BK553"/>
  <c r="BK275"/>
  <c i="4" r="BK163"/>
  <c r="BK92"/>
  <c i="2" r="BK251"/>
  <c r="J291"/>
  <c r="BK540"/>
  <c r="J470"/>
  <c i="4" r="BK122"/>
  <c i="2" r="J471"/>
  <c i="3" r="J97"/>
  <c i="2" r="BK438"/>
  <c r="J269"/>
  <c i="4" r="BK155"/>
  <c i="2" r="BK435"/>
  <c r="J199"/>
  <c i="4" r="BK198"/>
  <c i="2" r="J392"/>
  <c r="BK476"/>
  <c i="4" r="J236"/>
  <c i="5" r="J95"/>
  <c i="2" r="J364"/>
  <c r="BK473"/>
  <c i="3" r="BK139"/>
  <c i="5" r="J136"/>
  <c i="2" r="BK352"/>
  <c r="J557"/>
  <c r="BK288"/>
  <c r="BK366"/>
  <c r="J494"/>
  <c r="J219"/>
  <c i="4" r="BK203"/>
  <c i="5" r="BK87"/>
  <c i="2" r="BK185"/>
  <c i="4" r="J157"/>
  <c i="2" r="J301"/>
  <c r="BK457"/>
  <c i="4" r="J188"/>
  <c i="2" r="BK152"/>
  <c r="J440"/>
  <c i="4" r="J182"/>
  <c i="2" r="BK356"/>
  <c r="J251"/>
  <c i="4" r="BK222"/>
  <c i="2" r="J187"/>
  <c r="BK466"/>
  <c r="J114"/>
  <c i="4" r="J141"/>
  <c i="2" r="BK194"/>
  <c r="J559"/>
  <c i="3" r="BK105"/>
  <c i="4" r="J169"/>
  <c i="2" r="BK448"/>
  <c i="4" r="BK266"/>
  <c r="BK125"/>
  <c i="2" r="J119"/>
  <c i="4" r="BK112"/>
  <c i="2" r="J116"/>
  <c r="J553"/>
  <c r="BK470"/>
  <c r="BK199"/>
  <c i="4" r="J227"/>
  <c i="5" r="J141"/>
  <c i="4" r="BK141"/>
  <c i="2" r="J409"/>
  <c l="1" r="T340"/>
  <c r="T475"/>
  <c r="T554"/>
  <c i="4" r="R111"/>
  <c r="R239"/>
  <c r="R238"/>
  <c i="2" r="BK268"/>
  <c r="J268"/>
  <c r="J67"/>
  <c r="BK315"/>
  <c r="J315"/>
  <c r="J69"/>
  <c r="BK441"/>
  <c r="J441"/>
  <c r="J72"/>
  <c r="P465"/>
  <c r="T472"/>
  <c r="R545"/>
  <c i="3" r="R134"/>
  <c r="R95"/>
  <c r="R94"/>
  <c i="2" r="BK106"/>
  <c r="J106"/>
  <c r="J65"/>
  <c r="R268"/>
  <c i="4" r="BK99"/>
  <c r="J99"/>
  <c r="J62"/>
  <c r="T99"/>
  <c r="P239"/>
  <c r="P238"/>
  <c i="5" r="BK86"/>
  <c i="2" r="R193"/>
  <c r="T315"/>
  <c r="R441"/>
  <c r="BK472"/>
  <c r="J472"/>
  <c r="J74"/>
  <c r="R514"/>
  <c r="P554"/>
  <c i="4" r="R140"/>
  <c i="2" r="T193"/>
  <c r="R315"/>
  <c r="R425"/>
  <c r="R465"/>
  <c r="BK514"/>
  <c r="J514"/>
  <c r="J76"/>
  <c r="BK554"/>
  <c r="J554"/>
  <c r="J81"/>
  <c i="4" r="P140"/>
  <c r="T224"/>
  <c i="5" r="BK114"/>
  <c r="J114"/>
  <c r="J63"/>
  <c i="2" r="P268"/>
  <c r="P315"/>
  <c r="T425"/>
  <c r="BK465"/>
  <c r="J465"/>
  <c r="J73"/>
  <c r="R472"/>
  <c r="R554"/>
  <c i="4" r="BK140"/>
  <c r="J140"/>
  <c r="J65"/>
  <c r="R224"/>
  <c i="5" r="R114"/>
  <c i="2" r="BK193"/>
  <c r="J193"/>
  <c r="J66"/>
  <c r="T268"/>
  <c r="BK425"/>
  <c r="J425"/>
  <c r="J71"/>
  <c r="P475"/>
  <c r="P545"/>
  <c r="P530"/>
  <c i="3" r="BK134"/>
  <c r="J134"/>
  <c r="J71"/>
  <c i="4" r="P111"/>
  <c r="P224"/>
  <c i="5" r="P86"/>
  <c r="T114"/>
  <c i="2" r="P106"/>
  <c r="P340"/>
  <c r="T441"/>
  <c r="P472"/>
  <c r="T514"/>
  <c r="T545"/>
  <c r="T530"/>
  <c i="4" r="BK111"/>
  <c r="J111"/>
  <c r="J63"/>
  <c r="BK224"/>
  <c r="J224"/>
  <c r="J66"/>
  <c i="5" r="BK135"/>
  <c r="J135"/>
  <c r="J64"/>
  <c r="T86"/>
  <c r="P135"/>
  <c i="2" r="T106"/>
  <c r="T105"/>
  <c r="T104"/>
  <c r="BK340"/>
  <c r="J340"/>
  <c r="J70"/>
  <c r="P441"/>
  <c r="T465"/>
  <c r="P514"/>
  <c r="BK545"/>
  <c r="J545"/>
  <c r="J80"/>
  <c i="4" r="P99"/>
  <c r="P90"/>
  <c r="P89"/>
  <c i="1" r="AU58"/>
  <c i="4" r="T111"/>
  <c r="T239"/>
  <c r="T238"/>
  <c i="5" r="R135"/>
  <c i="2" r="P193"/>
  <c r="P425"/>
  <c r="R475"/>
  <c i="3" r="T134"/>
  <c r="T95"/>
  <c r="T94"/>
  <c i="4" r="R99"/>
  <c r="R90"/>
  <c r="R89"/>
  <c r="BK239"/>
  <c r="BK238"/>
  <c r="J238"/>
  <c r="J68"/>
  <c i="5" r="T135"/>
  <c i="2" r="R106"/>
  <c r="R340"/>
  <c r="BK475"/>
  <c r="J475"/>
  <c r="J75"/>
  <c i="3" r="P134"/>
  <c r="P95"/>
  <c r="P94"/>
  <c i="1" r="AU57"/>
  <c i="4" r="T140"/>
  <c i="5" r="R86"/>
  <c r="R85"/>
  <c r="R84"/>
  <c r="P114"/>
  <c i="3" r="BK96"/>
  <c r="BK130"/>
  <c r="J130"/>
  <c r="J70"/>
  <c i="2" r="BK527"/>
  <c r="J527"/>
  <c r="J77"/>
  <c i="3" r="BK108"/>
  <c r="J108"/>
  <c r="J67"/>
  <c i="4" r="BK235"/>
  <c r="J235"/>
  <c r="J67"/>
  <c i="3" r="BK145"/>
  <c r="J145"/>
  <c r="J72"/>
  <c i="2" r="BK531"/>
  <c r="J531"/>
  <c r="J79"/>
  <c i="3" r="BK104"/>
  <c r="J104"/>
  <c r="J66"/>
  <c i="4" r="BK91"/>
  <c r="J91"/>
  <c r="J61"/>
  <c i="3" r="BK125"/>
  <c r="J125"/>
  <c r="J69"/>
  <c i="2" r="BK308"/>
  <c r="J308"/>
  <c r="J68"/>
  <c r="BK558"/>
  <c r="J558"/>
  <c r="J82"/>
  <c i="3" r="BK120"/>
  <c r="J120"/>
  <c r="J68"/>
  <c i="4" r="BK124"/>
  <c r="J124"/>
  <c r="J64"/>
  <c i="5" r="BK97"/>
  <c r="J97"/>
  <c r="J62"/>
  <c r="F81"/>
  <c i="4" r="J239"/>
  <c r="J69"/>
  <c i="5" r="BE120"/>
  <c r="BE115"/>
  <c r="BE141"/>
  <c r="E74"/>
  <c r="BE95"/>
  <c r="J52"/>
  <c r="F54"/>
  <c r="BE87"/>
  <c r="BE98"/>
  <c r="BE136"/>
  <c r="BE90"/>
  <c i="4" r="BE92"/>
  <c r="BE119"/>
  <c r="BE155"/>
  <c r="BE225"/>
  <c r="BE236"/>
  <c r="F55"/>
  <c r="BE163"/>
  <c r="BE122"/>
  <c r="BE174"/>
  <c r="BE198"/>
  <c r="BE222"/>
  <c r="BE105"/>
  <c r="BE149"/>
  <c r="BE252"/>
  <c r="BE260"/>
  <c r="J83"/>
  <c r="BE100"/>
  <c r="BE182"/>
  <c r="BE217"/>
  <c i="3" r="J96"/>
  <c r="J65"/>
  <c i="4" r="F54"/>
  <c r="BE141"/>
  <c r="BE203"/>
  <c r="BE240"/>
  <c r="BE229"/>
  <c r="E48"/>
  <c r="BE164"/>
  <c r="BE189"/>
  <c r="BE213"/>
  <c r="BE264"/>
  <c r="BE266"/>
  <c r="BE157"/>
  <c r="BE188"/>
  <c r="BE232"/>
  <c r="BE112"/>
  <c r="BE125"/>
  <c r="BE209"/>
  <c r="BE169"/>
  <c r="BE191"/>
  <c r="BE227"/>
  <c r="BE250"/>
  <c r="BE262"/>
  <c i="2" r="BK530"/>
  <c r="J530"/>
  <c r="J78"/>
  <c i="3" r="F58"/>
  <c r="BE109"/>
  <c r="J56"/>
  <c r="BE131"/>
  <c r="BE139"/>
  <c r="BE146"/>
  <c i="2" r="BK105"/>
  <c r="BK104"/>
  <c r="J104"/>
  <c r="J63"/>
  <c i="3" r="BE142"/>
  <c r="E50"/>
  <c r="BE135"/>
  <c r="BE105"/>
  <c r="BE121"/>
  <c r="BE97"/>
  <c r="F59"/>
  <c r="BE126"/>
  <c r="BE137"/>
  <c i="2" r="J56"/>
  <c r="F59"/>
  <c r="BE107"/>
  <c r="BE116"/>
  <c r="BE152"/>
  <c r="BE217"/>
  <c r="BE219"/>
  <c r="BE231"/>
  <c r="BE559"/>
  <c r="BE112"/>
  <c r="BE202"/>
  <c r="BE221"/>
  <c r="BE225"/>
  <c r="BE247"/>
  <c r="BE305"/>
  <c r="BE334"/>
  <c r="BE341"/>
  <c r="BE352"/>
  <c r="BE354"/>
  <c r="BE356"/>
  <c r="BE442"/>
  <c r="BE448"/>
  <c i="1" r="BA56"/>
  <c i="2" r="E50"/>
  <c r="F100"/>
  <c r="BE119"/>
  <c r="BE175"/>
  <c r="BE187"/>
  <c r="BE194"/>
  <c r="BE204"/>
  <c r="BE453"/>
  <c r="BE461"/>
  <c r="BE463"/>
  <c r="BE466"/>
  <c r="BE467"/>
  <c r="BE469"/>
  <c r="BE470"/>
  <c r="BE471"/>
  <c r="BE473"/>
  <c r="BE474"/>
  <c r="BE476"/>
  <c r="BE481"/>
  <c r="BE486"/>
  <c r="BE489"/>
  <c r="BE493"/>
  <c r="BE494"/>
  <c r="BE498"/>
  <c r="BE502"/>
  <c r="BE505"/>
  <c r="BE515"/>
  <c r="BE517"/>
  <c r="BE519"/>
  <c r="BE522"/>
  <c r="BE524"/>
  <c r="BE528"/>
  <c r="BE532"/>
  <c r="BE536"/>
  <c r="BE540"/>
  <c r="BE546"/>
  <c r="BE552"/>
  <c r="BE553"/>
  <c r="BE555"/>
  <c r="BE556"/>
  <c r="BE557"/>
  <c i="1" r="BB56"/>
  <c r="BD56"/>
  <c i="2" r="BE181"/>
  <c r="BE183"/>
  <c r="BE245"/>
  <c r="BE251"/>
  <c r="BE255"/>
  <c r="BE286"/>
  <c r="BE291"/>
  <c r="BE309"/>
  <c r="BE364"/>
  <c r="BE379"/>
  <c r="BE392"/>
  <c r="BE409"/>
  <c r="BE426"/>
  <c r="BE435"/>
  <c r="BE436"/>
  <c r="BE437"/>
  <c r="BE438"/>
  <c r="BE439"/>
  <c r="BE440"/>
  <c r="BE446"/>
  <c r="BE450"/>
  <c r="BE455"/>
  <c r="BE457"/>
  <c r="BE459"/>
  <c r="BE114"/>
  <c r="BE121"/>
  <c r="BE144"/>
  <c r="BE185"/>
  <c r="BE190"/>
  <c r="BE199"/>
  <c r="BE209"/>
  <c r="BE211"/>
  <c r="BE238"/>
  <c r="BE262"/>
  <c r="BE269"/>
  <c r="BE275"/>
  <c r="BE277"/>
  <c r="BE283"/>
  <c r="BE288"/>
  <c r="BE297"/>
  <c r="BE301"/>
  <c r="BE316"/>
  <c r="BE323"/>
  <c r="BE330"/>
  <c r="BE338"/>
  <c r="BE353"/>
  <c r="BE366"/>
  <c i="1" r="AW56"/>
  <c r="BC56"/>
  <c i="5" r="F36"/>
  <c i="1" r="BC59"/>
  <c i="3" r="F38"/>
  <c i="1" r="BC57"/>
  <c r="BC55"/>
  <c r="AY55"/>
  <c i="3" r="F39"/>
  <c i="1" r="BD57"/>
  <c r="BD55"/>
  <c i="4" r="F34"/>
  <c i="1" r="BA58"/>
  <c i="4" r="F37"/>
  <c i="1" r="BD58"/>
  <c i="3" r="F36"/>
  <c i="1" r="BA57"/>
  <c r="BA55"/>
  <c r="AW55"/>
  <c i="5" r="F34"/>
  <c i="1" r="BA59"/>
  <c i="5" r="J34"/>
  <c i="1" r="AW59"/>
  <c i="4" r="F35"/>
  <c i="1" r="BB58"/>
  <c i="4" r="F36"/>
  <c i="1" r="BC58"/>
  <c i="3" r="J36"/>
  <c i="1" r="AW57"/>
  <c i="3" r="F37"/>
  <c i="1" r="BB57"/>
  <c r="BB55"/>
  <c r="AX55"/>
  <c i="4" r="J34"/>
  <c i="1" r="AW58"/>
  <c r="AS54"/>
  <c i="5" r="F35"/>
  <c i="1" r="BB59"/>
  <c i="5" r="F37"/>
  <c i="1" r="BD59"/>
  <c i="3" l="1" r="BK95"/>
  <c r="J95"/>
  <c r="J64"/>
  <c i="5" r="P85"/>
  <c r="P84"/>
  <c i="1" r="AU59"/>
  <c i="4" r="T90"/>
  <c r="T89"/>
  <c i="2" r="P105"/>
  <c r="P104"/>
  <c i="1" r="AU56"/>
  <c i="5" r="BK85"/>
  <c r="BK84"/>
  <c r="J84"/>
  <c r="J59"/>
  <c i="2" r="R530"/>
  <c r="R105"/>
  <c r="R104"/>
  <c i="5" r="T85"/>
  <c r="T84"/>
  <c i="4" r="BK90"/>
  <c r="BK89"/>
  <c r="J89"/>
  <c r="J59"/>
  <c i="5" r="J86"/>
  <c r="J61"/>
  <c i="2" r="J105"/>
  <c r="J64"/>
  <c r="J32"/>
  <c i="1" r="AG56"/>
  <c i="4" r="J33"/>
  <c i="1" r="AV58"/>
  <c r="AT58"/>
  <c i="2" r="J35"/>
  <c i="1" r="AV56"/>
  <c r="AT56"/>
  <c i="3" r="F35"/>
  <c i="1" r="AZ57"/>
  <c i="4" r="F33"/>
  <c i="1" r="AZ58"/>
  <c i="2" r="F35"/>
  <c i="1" r="AZ56"/>
  <c i="5" r="F33"/>
  <c i="1" r="AZ59"/>
  <c r="BB54"/>
  <c r="W31"/>
  <c i="5" r="J33"/>
  <c i="1" r="AV59"/>
  <c r="AT59"/>
  <c i="3" r="J35"/>
  <c i="1" r="AV57"/>
  <c r="AT57"/>
  <c i="4" r="J30"/>
  <c i="1" r="AG58"/>
  <c r="BA54"/>
  <c r="W30"/>
  <c r="BC54"/>
  <c r="W32"/>
  <c r="BD54"/>
  <c r="W33"/>
  <c r="AU55"/>
  <c r="AU54"/>
  <c i="4" l="1" r="J90"/>
  <c r="J60"/>
  <c i="3" r="BK94"/>
  <c r="J94"/>
  <c r="J63"/>
  <c i="5" r="J85"/>
  <c r="J60"/>
  <c i="1" r="AN58"/>
  <c i="4" r="J39"/>
  <c i="1" r="AN56"/>
  <c i="2" r="J41"/>
  <c i="1" r="AZ55"/>
  <c r="AV55"/>
  <c r="AT55"/>
  <c r="AW54"/>
  <c r="AK30"/>
  <c i="5" r="J30"/>
  <c i="1" r="AG59"/>
  <c r="AY54"/>
  <c r="AX54"/>
  <c i="5" l="1" r="J39"/>
  <c i="1" r="AN59"/>
  <c i="3" r="J32"/>
  <c i="1" r="AG57"/>
  <c r="AN57"/>
  <c r="AZ54"/>
  <c r="W29"/>
  <c i="3" l="1" r="J41"/>
  <c i="1" r="AV54"/>
  <c r="AK29"/>
  <c r="AG55"/>
  <c r="AG54"/>
  <c r="AK26"/>
  <c l="1" r="AN55"/>
  <c r="AK35"/>
  <c r="AT54"/>
  <c l="1" r="AN54"/>
</calcChain>
</file>

<file path=xl/sharedStrings.xml><?xml version="1.0" encoding="utf-8"?>
<sst xmlns="http://schemas.openxmlformats.org/spreadsheetml/2006/main">
  <si>
    <t>Export Komplet</t>
  </si>
  <si>
    <t>VZ</t>
  </si>
  <si>
    <t>2.0</t>
  </si>
  <si>
    <t>ZAMOK</t>
  </si>
  <si>
    <t>False</t>
  </si>
  <si>
    <t>{c51e048f-be21-4577-895b-21d54a817d17}</t>
  </si>
  <si>
    <t>0,01</t>
  </si>
  <si>
    <t>21</t>
  </si>
  <si>
    <t>15</t>
  </si>
  <si>
    <t>REKAPITULACE STAVBY</t>
  </si>
  <si>
    <t xml:space="preserve">v ---  níže se nacházejí doplnkové a pomocné údaje k sestavám  --- v</t>
  </si>
  <si>
    <t>Návod na vyplnění</t>
  </si>
  <si>
    <t>0,001</t>
  </si>
  <si>
    <t>Kód:</t>
  </si>
  <si>
    <t>202219v1</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</si>
  <si>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</si>
  <si>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</si>
  <si>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Oprava fasád č.p.1 Resselovo nám., Chrudim</t>
  </si>
  <si>
    <t>KSO:</t>
  </si>
  <si>
    <t/>
  </si>
  <si>
    <t>CC-CZ:</t>
  </si>
  <si>
    <t>Místo:</t>
  </si>
  <si>
    <t xml:space="preserve"> </t>
  </si>
  <si>
    <t>Datum:</t>
  </si>
  <si>
    <t>14. 8. 2022</t>
  </si>
  <si>
    <t>Zadavatel:</t>
  </si>
  <si>
    <t>IČ:</t>
  </si>
  <si>
    <t>DIČ:</t>
  </si>
  <si>
    <t>Uchazeč:</t>
  </si>
  <si>
    <t>Vyplň údaj</t>
  </si>
  <si>
    <t>Projektant:</t>
  </si>
  <si>
    <t>Ing. Josef Dvořák</t>
  </si>
  <si>
    <t>True</t>
  </si>
  <si>
    <t>Zpracovatel:</t>
  </si>
  <si>
    <t>Ing.Jiří Pitra</t>
  </si>
  <si>
    <t>Poznámka:</t>
  </si>
  <si>
    <t xml:space="preserve">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podminky.urs.cz._x000d_
Popisy některých ceníkových položek mohou být upřesněny doplněním poznámkou nebo doplněním popisu ve výkazu výměr. Toto upřesnění je nutné zohlednit v ceně těchto položek (nelze ocenit pouze základní ceníkový popis položky!!!). _x000d_
U neceníkových položek (R-položky, položky s neceníkovým číslem nebo položky u kterých je to uvedeno v poznámce) je nutné započítat případný přesun hmot do jejich cen za dodávku a montáž dle pracovního postupu zhotovitele!!! U neceníkových položek bouracích prací je nutné do ceny započítat i cenu za jejich likvidaci dle zvyklostí zhotovitele, není-li uvedeno jinak._x000d_
Výkaz výměr obsahuje pro manipulaci s vytěženou zeminou nebo vybouranými hmotami položky, které jsou limitovány určitou vzdáleností pro vodorovné přemístění, která vychází z předpokladu projektanta. Skutečné místo pro jejich uložení si zajišťuje uchazeč dle svého technologického plánu a je na uchazeči jaká místa pro uložení zvolí. Do nabídkové ceny musí uchazeč zakalkulovat skutečné náklady podle odvozní vzdálenosti bez ohledu na to, jaká vzdálenost je uvedená v popise položky. _x000d_
Uchazeč (zhotovitel) si jednotkové ceny za položky lešení přizpůsobí vlastnímu způsobu zajištění práce ve výškách. Tím pak odpadnou případné nároky na vícepráce a méněpráce při jiném způsobu zajištění práce ve výškách (plošiny, věže, řadové lešení, atd.). Uchazeč (zhotovitel) si jednotkovou cenu za položku pronájmu přizpůsobí vlastní době použití. Tím pak odpadnou případné nároky na vícepráce a méněpráce při jiné délce pronájmu._x000d_
Položku přesunu hmot a suti uchazeč (zhotovitel) ocení dle svého zvoleného technolog.postupu provádění prací bez ohledu na ceníkový popis uvedený v položce!_x000d_
</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</si>
  <si>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</si>
  <si>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</si>
  <si>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</si>
  <si>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</si>
  <si>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</si>
  <si>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</si>
  <si>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</si>
  <si>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</si>
  <si>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</si>
  <si>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</si>
  <si>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</si>
  <si>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</si>
  <si>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</si>
  <si>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</si>
  <si>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</si>
  <si>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</si>
  <si>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</si>
  <si>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</si>
  <si>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</si>
  <si>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</si>
  <si>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</si>
  <si>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</si>
  <si>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</si>
  <si>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</si>
  <si>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</si>
  <si>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</si>
  <si>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</si>
  <si>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</si>
  <si>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</si>
  <si>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</si>
  <si>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</si>
  <si>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</si>
  <si>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</si>
  <si>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</si>
  <si>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</si>
  <si>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</si>
  <si>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</si>
  <si>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</si>
  <si>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01</t>
  </si>
  <si>
    <t>Fasáda dvora</t>
  </si>
  <si>
    <t>STA</t>
  </si>
  <si>
    <t>1</t>
  </si>
  <si>
    <t>{4fec5576-27af-4f0d-b357-1c58a654ae64}</t>
  </si>
  <si>
    <t>2</t>
  </si>
  <si>
    <t>/</t>
  </si>
  <si>
    <t>a</t>
  </si>
  <si>
    <t>Dvůr (práce po úroveň +0,3m nad dlažbou vč.dveří Z1,Z2,Z3 ale bez štuku, nátěru a hydrofobizace)</t>
  </si>
  <si>
    <t>Soupis</t>
  </si>
  <si>
    <t>{f2194035-10a0-4a61-8e83-36b13b0fada9}</t>
  </si>
  <si>
    <t>b</t>
  </si>
  <si>
    <t>Dvůr (práce od úrovně +0,3m nad dlažbou)</t>
  </si>
  <si>
    <t>{88496f67-e066-46ac-a2f7-20cd1445810e}</t>
  </si>
  <si>
    <t>02</t>
  </si>
  <si>
    <t>Oprava fasády ve Fortenské ulici</t>
  </si>
  <si>
    <t>{611632fa-022f-4a96-8667-a54115b67ee1}</t>
  </si>
  <si>
    <t>09</t>
  </si>
  <si>
    <t>VRN</t>
  </si>
  <si>
    <t>{8de2a553-4151-47c5-9e22-64b6e16eb566}</t>
  </si>
  <si>
    <t>výkop</t>
  </si>
  <si>
    <t>m3</t>
  </si>
  <si>
    <t>10,691</t>
  </si>
  <si>
    <t>z</t>
  </si>
  <si>
    <t>zásyp výkopkem</t>
  </si>
  <si>
    <t>7,791</t>
  </si>
  <si>
    <t>KRYCÍ LIST SOUPISU PRACÍ</t>
  </si>
  <si>
    <t>Objekt:</t>
  </si>
  <si>
    <t>01 - Fasáda dvora</t>
  </si>
  <si>
    <t>Soupis:</t>
  </si>
  <si>
    <t>a - Dvůr (práce po úroveň +0,3m nad dlažbou vč.dveří Z1,Z2,Z3 ale bez štuku, nátěru a hydrofobizace)</t>
  </si>
  <si>
    <t>REKAPITULACE ČLENĚNÍ SOUPISU PRACÍ</t>
  </si>
  <si>
    <t>Kód dílu - Popis</t>
  </si>
  <si>
    <t>Cena celkem [CZK]</t>
  </si>
  <si>
    <t>-1</t>
  </si>
  <si>
    <t>HSV - Práce a dodávky HSV</t>
  </si>
  <si>
    <t xml:space="preserve">    1 - Zemní práce</t>
  </si>
  <si>
    <t xml:space="preserve">    2sz - Statické zajištění</t>
  </si>
  <si>
    <t xml:space="preserve">    59 - Kryty pozemních komunikací, letišť a ploch dlážděné</t>
  </si>
  <si>
    <t xml:space="preserve">    61 - Úprava povrchů vnitřních</t>
  </si>
  <si>
    <t xml:space="preserve">    62ozz - Příprava obnaženého základového zdiva</t>
  </si>
  <si>
    <t xml:space="preserve">    62 - Úprava povrchů vnějších</t>
  </si>
  <si>
    <t xml:space="preserve">    62pds - Sokl s pískovcovým obkladem</t>
  </si>
  <si>
    <t xml:space="preserve">    62žbsl - ŽB sloup - sanace</t>
  </si>
  <si>
    <t xml:space="preserve">    64 - Osazování výplní otvorů</t>
  </si>
  <si>
    <t xml:space="preserve">    8 - Trubní vedení</t>
  </si>
  <si>
    <t xml:space="preserve">    96 - Bourání konstrukcí</t>
  </si>
  <si>
    <t xml:space="preserve">    997 - Přesun sutě</t>
  </si>
  <si>
    <t xml:space="preserve">    998 - Přesun hmot</t>
  </si>
  <si>
    <t>PSV - Práce a dodávky PSV</t>
  </si>
  <si>
    <t xml:space="preserve">    762 - Konstrukce tesařské</t>
  </si>
  <si>
    <t xml:space="preserve">    766 - Konstrukce truhlářské</t>
  </si>
  <si>
    <t xml:space="preserve">    767 - Konstrukce zámečnické</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</si>
  <si>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</si>
  <si>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</si>
  <si>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</si>
  <si>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</si>
  <si>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</si>
  <si>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</si>
  <si>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</si>
  <si>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</si>
  <si>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</si>
  <si>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</si>
  <si>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</si>
  <si>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</si>
  <si>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</si>
  <si>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</si>
  <si>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</si>
  <si>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</si>
  <si>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</si>
  <si>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</si>
  <si>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</si>
  <si>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113107122</t>
  </si>
  <si>
    <t>Odstranění podkladů nebo krytů ručně s přemístěním hmot na skládku na vzdálenost do 3 m nebo s naložením na dopravní prostředek z kameniva hrubého drceného, o tl. vrstvy přes 100 do 200 mm</t>
  </si>
  <si>
    <t>m2</t>
  </si>
  <si>
    <t>CS ÚRS 2022 01</t>
  </si>
  <si>
    <t>4</t>
  </si>
  <si>
    <t>630807844</t>
  </si>
  <si>
    <t>Online PSC</t>
  </si>
  <si>
    <t>https://podminky.urs.cz/item/CS_URS_2022_01/113107122</t>
  </si>
  <si>
    <t>VV</t>
  </si>
  <si>
    <t>v ceně zohledněte případné využití stroje</t>
  </si>
  <si>
    <t>odstranění kufru pod žul.dlažbou (kostka 100mm) na úroveň 300mm pod UT</t>
  </si>
  <si>
    <t>"čv102"46,59</t>
  </si>
  <si>
    <t>997221141</t>
  </si>
  <si>
    <t>Vodorovná doprava suti stavebním kolečkem s naložením a se složením ze sypkých materiálů, na vzdálenost do 50 m</t>
  </si>
  <si>
    <t>t</t>
  </si>
  <si>
    <t>-885161916</t>
  </si>
  <si>
    <t>https://podminky.urs.cz/item/CS_URS_2022_01/997221141</t>
  </si>
  <si>
    <t>3</t>
  </si>
  <si>
    <t>997221551</t>
  </si>
  <si>
    <t>Vodorovná doprava suti bez naložení, ale se složením a s hrubým urovnáním ze sypkých materiálů, na vzdálenost do 1 km</t>
  </si>
  <si>
    <t>1703952353</t>
  </si>
  <si>
    <t>https://podminky.urs.cz/item/CS_URS_2022_01/997221551</t>
  </si>
  <si>
    <t>997221559</t>
  </si>
  <si>
    <t>Vodorovná doprava suti bez naložení, ale se složením a s hrubým urovnáním Příplatek k ceně za každý další i započatý 1 km přes 1 km</t>
  </si>
  <si>
    <t>-1999120042</t>
  </si>
  <si>
    <t>https://podminky.urs.cz/item/CS_URS_2022_01/997221559</t>
  </si>
  <si>
    <t>13,511*14 'Přepočtené koeficientem množství</t>
  </si>
  <si>
    <t>5</t>
  </si>
  <si>
    <t>997221873</t>
  </si>
  <si>
    <t>Poplatek za uložení stavebního odpadu na recyklační skládce (skládkovné) zeminy a kamení zatříděného do Katalogu odpadů pod kódem 17 05 04</t>
  </si>
  <si>
    <t>2039534795</t>
  </si>
  <si>
    <t>https://podminky.urs.cz/item/CS_URS_2022_01/997221873</t>
  </si>
  <si>
    <t>6</t>
  </si>
  <si>
    <t>131213701</t>
  </si>
  <si>
    <t>Hloubení nezapažených jam ručně s urovnáním dna do předepsaného profilu a spádu v hornině třídy těžitelnosti I skupiny 3 soudržných</t>
  </si>
  <si>
    <t>-822421018</t>
  </si>
  <si>
    <t>https://podminky.urs.cz/item/CS_URS_2022_01/131213701</t>
  </si>
  <si>
    <t>v ceně zohledněte případné využití stroje a případné provádění zemních prací jako odkopávku</t>
  </si>
  <si>
    <t>uvažováno s ponecháním výkopku v místě dvora pro následné použití do zásypů</t>
  </si>
  <si>
    <t>výkop pod fošn.podlahami na úroveň cca 300mm pod UT (pro jednoduchost uvažováno UT +0,81)</t>
  </si>
  <si>
    <t>"čv102-pozn.5 - prkenná obestavba koutu"2,2*1,19*0,3</t>
  </si>
  <si>
    <t>"čv102-pozn.14"(1,47*1,02+0,78*0,57+0,3*0,65)*0,3</t>
  </si>
  <si>
    <t>Mezisoučet</t>
  </si>
  <si>
    <t>výkop pro statické zajištění pilířů (pro jednoduchost uvažováno UT +0,81)</t>
  </si>
  <si>
    <t>čv2-103</t>
  </si>
  <si>
    <t>od +0,51 po +0,21 (tj.600mm pod UT)</t>
  </si>
  <si>
    <t>(0,51-0,21)*(3,6*1,23-0,67*0,67*2)</t>
  </si>
  <si>
    <t>od +0,51 po +0,01 (tj.800mm pod UT)</t>
  </si>
  <si>
    <t>(0,51-0,01)*(4,63*0,97+0,9*1,01+0,895*0,65+2,455*0,66+0,6*0,1)</t>
  </si>
  <si>
    <t>výkop podél stěn dvora na úroveň 0,6m pod UT, š.0,6m</t>
  </si>
  <si>
    <t>čv102 legenda, čv2-103</t>
  </si>
  <si>
    <t>od 0,3m pod UT po 0,6m pod UT</t>
  </si>
  <si>
    <t>(0,6-0,3)*0,6*(1,19+13,56-3,6-2,455-0,87)</t>
  </si>
  <si>
    <t>0,3*(0,65*1,02+0,78*0,77+0,22*0,76)</t>
  </si>
  <si>
    <t>(0,6-0,3)*0,6*(1,79-0,4-0,6+3,18+5,96+1,69+1,87+0,6)</t>
  </si>
  <si>
    <t>Součet</t>
  </si>
  <si>
    <t>7</t>
  </si>
  <si>
    <t>181912112</t>
  </si>
  <si>
    <t>Úprava pláně vyrovnáním výškových rozdílů ručně v hornině třídy těžitelnosti I skupiny 3 se zhutněním</t>
  </si>
  <si>
    <t>168004648</t>
  </si>
  <si>
    <t>https://podminky.urs.cz/item/CS_URS_2022_01/181912112</t>
  </si>
  <si>
    <t>na +0,21 (tj.600mm pod UT)</t>
  </si>
  <si>
    <t>(3,6*1,23)-0,8*1,0*2</t>
  </si>
  <si>
    <t>na +0,01 (tj.800mm pod UT)</t>
  </si>
  <si>
    <t>(4,63*0,97+0,9*1,01+0,895*0,65+2,455*0,66+0,6*0,1)</t>
  </si>
  <si>
    <t>8</t>
  </si>
  <si>
    <t>174111101</t>
  </si>
  <si>
    <t>Zásyp sypaninou z jakékoliv horniny ručně s uložením výkopku ve vrstvách se zhutněním jam, šachet, rýh nebo kolem objektů v těchto vykopávkách</t>
  </si>
  <si>
    <t>1275640188</t>
  </si>
  <si>
    <t>https://podminky.urs.cz/item/CS_URS_2022_01/174111101</t>
  </si>
  <si>
    <t>zasypání výkopu po provedení převázky, min.20MPa</t>
  </si>
  <si>
    <t>od +0,21 po +0,51 (tj.600mm pod UT)</t>
  </si>
  <si>
    <t>(0,51-0,21)*(3,6*1,23-0,67*1,07*2)</t>
  </si>
  <si>
    <t>od +0,01 po +0,51</t>
  </si>
  <si>
    <t>odpočet převázek (od+0,06 po +0,51 tj.v.cca 0,45m)</t>
  </si>
  <si>
    <t>"úsek A"-0,37*0,45*(4,02)</t>
  </si>
  <si>
    <t>"úsek B"-0,3*0,45*(1,1+0,99+0,96)</t>
  </si>
  <si>
    <t>"odpočet podklaďáku"-0,5*0,05*(4,07+0,67*3+1,1+0,69+1,35)</t>
  </si>
  <si>
    <t>zásyp podél stěn dvora na úroveň 0,3m pod UT, min.20MPa</t>
  </si>
  <si>
    <t>od 0,6m pod UT po 0,3m pod UT</t>
  </si>
  <si>
    <t>9</t>
  </si>
  <si>
    <t>167111101</t>
  </si>
  <si>
    <t>Nakládání, skládání a překládání neulehlého výkopku nebo sypaniny ručně nakládání, z hornin třídy těžitelnosti I, skupiny 1 až 3</t>
  </si>
  <si>
    <t>-309473324</t>
  </si>
  <si>
    <t>https://podminky.urs.cz/item/CS_URS_2022_01/167111101</t>
  </si>
  <si>
    <t>naložení zbylého výkopku k odvozu na skládku</t>
  </si>
  <si>
    <t>"výkopy"v</t>
  </si>
  <si>
    <t>"odpočet výkopku do zásypů"-z</t>
  </si>
  <si>
    <t>10</t>
  </si>
  <si>
    <t>162211311</t>
  </si>
  <si>
    <t>Vodorovné přemístění výkopku nebo sypaniny stavebním kolečkem s vyprázdněním kolečka na hromady nebo do dopravního prostředku na vzdálenost do 10 m z horniny třídy těžitelnosti I, skupiny 1 až 3</t>
  </si>
  <si>
    <t>-2020083520</t>
  </si>
  <si>
    <t>https://podminky.urs.cz/item/CS_URS_2022_01/162211311</t>
  </si>
  <si>
    <t>11</t>
  </si>
  <si>
    <t>162211319</t>
  </si>
  <si>
    <t>Vodorovné přemístění výkopku nebo sypaniny stavebním kolečkem s vyprázdněním kolečka na hromady nebo do dopravního prostředku na vzdálenost do 10 m Příplatek za každých dalších 10 m k ceně -1311</t>
  </si>
  <si>
    <t>-618295604</t>
  </si>
  <si>
    <t>https://podminky.urs.cz/item/CS_URS_2022_01/162211319</t>
  </si>
  <si>
    <t>12</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</si>
  <si>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</si>
  <si>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</si>
  <si>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1704157491</t>
  </si>
  <si>
    <t>https://podminky.urs.cz/item/CS_URS_2022_01/162751117</t>
  </si>
  <si>
    <t>13</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</si>
  <si>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</si>
  <si>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</si>
  <si>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-503642285</t>
  </si>
  <si>
    <t>https://podminky.urs.cz/item/CS_URS_2022_01/162751119</t>
  </si>
  <si>
    <t>2,9*5 'Přepočtené koeficientem množství</t>
  </si>
  <si>
    <t>14</t>
  </si>
  <si>
    <t>171201231</t>
  </si>
  <si>
    <t>-378789596</t>
  </si>
  <si>
    <t>https://podminky.urs.cz/item/CS_URS_2022_01/171201231</t>
  </si>
  <si>
    <t>2,9*1,8 'Přepočtené koeficientem množství</t>
  </si>
  <si>
    <t>2sz</t>
  </si>
  <si>
    <t>Statické zajištění</t>
  </si>
  <si>
    <t>975121111</t>
  </si>
  <si>
    <t>Jednořadé podchycení konstrukcí systémovými prvky samostatnými stojkami výšky podepření do 4 m, zatížení do 750 kg/m zřízení</t>
  </si>
  <si>
    <t>m</t>
  </si>
  <si>
    <t>-1675467198</t>
  </si>
  <si>
    <t>https://podminky.urs.cz/item/CS_URS_2022_01/975121111</t>
  </si>
  <si>
    <t xml:space="preserve">položka pro odlehčení pilířů ocel.stojkami před provedením přezdívky paty </t>
  </si>
  <si>
    <t>čv2-103 - pozn.1,čv111</t>
  </si>
  <si>
    <t>0,67*6</t>
  </si>
  <si>
    <t>16</t>
  </si>
  <si>
    <t>975121112</t>
  </si>
  <si>
    <t>Jednořadé podchycení konstrukcí systémovými prvky samostatnými stojkami výšky podepření do 4 m, zatížení do 750 kg/m příplatek za první a každý další den použití</t>
  </si>
  <si>
    <t>568626753</t>
  </si>
  <si>
    <t>https://podminky.urs.cz/item/CS_URS_2022_01/975121112</t>
  </si>
  <si>
    <t>4,02*45 'Přepočtené koeficientem množství</t>
  </si>
  <si>
    <t>17</t>
  </si>
  <si>
    <t>975121113</t>
  </si>
  <si>
    <t>Jednořadé podchycení konstrukcí systémovými prvky samostatnými stojkami výšky podepření do 4 m, zatížení do 750 kg/m odstranění</t>
  </si>
  <si>
    <t>1575581515</t>
  </si>
  <si>
    <t>https://podminky.urs.cz/item/CS_URS_2022_01/975121113</t>
  </si>
  <si>
    <t>18</t>
  </si>
  <si>
    <t>985223110</t>
  </si>
  <si>
    <t>Přezdívání zdiva do aktivované malty cihelného, objemu do 1 m3</t>
  </si>
  <si>
    <t>1948340573</t>
  </si>
  <si>
    <t>https://podminky.urs.cz/item/CS_URS_2022_01/985223110</t>
  </si>
  <si>
    <t>z důvodu pracnosti je zvolena tato položka</t>
  </si>
  <si>
    <t>0,67*0,67*0,6*2</t>
  </si>
  <si>
    <t>19</t>
  </si>
  <si>
    <t>M</t>
  </si>
  <si>
    <t>59610002</t>
  </si>
  <si>
    <t>cihla pálená plná přes P15 do P20 290x140x65mm</t>
  </si>
  <si>
    <t>kus</t>
  </si>
  <si>
    <t>-1750650220</t>
  </si>
  <si>
    <t>0,539*305 'Přepočtené koeficientem množství</t>
  </si>
  <si>
    <t>20</t>
  </si>
  <si>
    <t>632451031</t>
  </si>
  <si>
    <t>Potěr cementový vyrovnávací z malty (MC-15) v ploše o průměrné (střední) tl. od 10 do 20 mm</t>
  </si>
  <si>
    <t>-1396399544</t>
  </si>
  <si>
    <t>https://podminky.urs.cz/item/CS_URS_2022_01/632451031</t>
  </si>
  <si>
    <t>položka pro maltu na pískovcový blok pro položení MAP</t>
  </si>
  <si>
    <t>0,8*1,0*2</t>
  </si>
  <si>
    <t>711131101</t>
  </si>
  <si>
    <t>Provedení izolace proti zemní vlhkosti pásy na sucho AIP nebo tkaniny na ploše vodorovné V</t>
  </si>
  <si>
    <t>1827740768</t>
  </si>
  <si>
    <t>https://podminky.urs.cz/item/CS_URS_2022_01/711131101</t>
  </si>
  <si>
    <t>22</t>
  </si>
  <si>
    <t>62853004</t>
  </si>
  <si>
    <t>pás asfaltový natavitelný modifikovaný SBS tl 4,0mm s vložkou ze skleněné tkaniny a spalitelnou PE fólií nebo jemnozrnným minerálním posypem na horním povrchu</t>
  </si>
  <si>
    <t>-1304320828</t>
  </si>
  <si>
    <t>1,6*1,1655 'Přepočtené koeficientem množství</t>
  </si>
  <si>
    <t>23</t>
  </si>
  <si>
    <t>2301mp</t>
  </si>
  <si>
    <t>Zavrtávaná mikropilota pr.130mm délky 6,0m - kompl.d,m</t>
  </si>
  <si>
    <t>1803457985</t>
  </si>
  <si>
    <t>P</t>
  </si>
  <si>
    <t>Poznámka k položce:_x000d_
Cena obsahuje kompletní provedení:_x000d_
Např.:_x000d_
Mikropiloty zavrtávané celoinjektované DN130mm_x000d_
Úpravy hlavy a ztracené vrtací korunky mikropilot tlakových_x000d_
Dodávku vrtací ztracené korunky_x000d_
Spojníky vč.mtže pro výztuž_x000d_
Injektáž a reinjektáž cementovou suspenzí vč.dodávky_x000d_
Koutové svary kotvy a tyče_x000d_
Naložení a odvoz výkopku (suti) na skládku vč.poplatku_x000d_
Přesun hmot a zakrývání plachtou dle potřeby</t>
  </si>
  <si>
    <t>čv2-104</t>
  </si>
  <si>
    <t>6,0*8</t>
  </si>
  <si>
    <t>24</t>
  </si>
  <si>
    <t>631311114</t>
  </si>
  <si>
    <t>Mazanina z betonu prostého bez zvýšených nároků na prostředí tl. přes 50 do 80 mm tř. C 16/20</t>
  </si>
  <si>
    <t>86185022</t>
  </si>
  <si>
    <t>https://podminky.urs.cz/item/CS_URS_2022_01/631311114</t>
  </si>
  <si>
    <t>cena vč.případného pomocného přibednění dle zvyklostí zhotovitele (např.lať)</t>
  </si>
  <si>
    <t>0,5*0,05*(4,07+0,67*3+1,1+0,69+1,35)</t>
  </si>
  <si>
    <t>25</t>
  </si>
  <si>
    <t>274321411</t>
  </si>
  <si>
    <t>Základy z betonu železového (bez výztuže) pasy z betonu bez zvláštních nároků na prostředí tř. C 20/25</t>
  </si>
  <si>
    <t>-1114728994</t>
  </si>
  <si>
    <t>https://podminky.urs.cz/item/CS_URS_2022_01/274321411</t>
  </si>
  <si>
    <t>"úsek A"0,37*0,6*(4,02)</t>
  </si>
  <si>
    <t>"úsek B"0,3*0,6*(1,1+0,99+0,96)</t>
  </si>
  <si>
    <t>"úsek C"0,4*0,37*(0,67*3)</t>
  </si>
  <si>
    <t>26</t>
  </si>
  <si>
    <t>274351121</t>
  </si>
  <si>
    <t>Bednění základů pasů rovné zřízení</t>
  </si>
  <si>
    <t>134069315</t>
  </si>
  <si>
    <t>https://podminky.urs.cz/item/CS_URS_2022_01/274351121</t>
  </si>
  <si>
    <t>"úsek A"0,6*(0,37+4,02*2-0,3-0,5-0,67*2-0,4*3)</t>
  </si>
  <si>
    <t>"úsek B"0,6*(0,3+1,1+0,99+1,25+0,3)</t>
  </si>
  <si>
    <t>"úsek C"0,37*(0,67*3+0,4*3)</t>
  </si>
  <si>
    <t>27</t>
  </si>
  <si>
    <t>274351122</t>
  </si>
  <si>
    <t>Bednění základů pasů rovné odstranění</t>
  </si>
  <si>
    <t>552194519</t>
  </si>
  <si>
    <t>https://podminky.urs.cz/item/CS_URS_2022_01/274351122</t>
  </si>
  <si>
    <t>28</t>
  </si>
  <si>
    <t>274361821</t>
  </si>
  <si>
    <t>Výztuž základů pasů z betonářské oceli 10 505 (R) nebo BSt 500</t>
  </si>
  <si>
    <t>-765666279</t>
  </si>
  <si>
    <t>https://podminky.urs.cz/item/CS_URS_2022_01/274361821</t>
  </si>
  <si>
    <t>"výkaz výztuže"189,86*0,001</t>
  </si>
  <si>
    <t>29</t>
  </si>
  <si>
    <t>274362021</t>
  </si>
  <si>
    <t>Výztuž základů pasů ze svařovaných sítí z drátů typu KARI</t>
  </si>
  <si>
    <t>1551848484</t>
  </si>
  <si>
    <t>https://podminky.urs.cz/item/CS_URS_2022_01/274362021</t>
  </si>
  <si>
    <t>"výkaz výztuže - 8/150"2,0*3,0*3*5,4*0,001</t>
  </si>
  <si>
    <t>30</t>
  </si>
  <si>
    <t>953961115</t>
  </si>
  <si>
    <t>Kotvy chemické s vyvrtáním otvoru do betonu, železobetonu nebo tvrdého kamene tmel, velikost M 20, hloubka 170 mm</t>
  </si>
  <si>
    <t>-1819750922</t>
  </si>
  <si>
    <t>https://podminky.urs.cz/item/CS_URS_2022_01/953961115</t>
  </si>
  <si>
    <t>vrty do stáv.základů pro vlepenou výztuž pr.16mm vč.chem.tmelu</t>
  </si>
  <si>
    <t>v ceně zohlednit tmel do hl.300mm!!!</t>
  </si>
  <si>
    <t xml:space="preserve">dodávka vlepené výztuže je v položce výztuže zákl.pasu </t>
  </si>
  <si>
    <t>"dle výkazu, pol.5 - 90ks"90</t>
  </si>
  <si>
    <t>31</t>
  </si>
  <si>
    <t>977131116</t>
  </si>
  <si>
    <t>Vrty příklepovými vrtáky do cihelného zdiva nebo prostého betonu průměru přes 16 do 20 mm</t>
  </si>
  <si>
    <t>1751002583</t>
  </si>
  <si>
    <t>https://podminky.urs.cz/item/CS_URS_2022_01/977131116</t>
  </si>
  <si>
    <t>vrty do stáv.základů pro vlepenou výztuž pr.16mm</t>
  </si>
  <si>
    <t>položka pro hlubší vrt o 130mm (celk.hl.300mm - 170mm je v ceně chem.kotvy)</t>
  </si>
  <si>
    <t>"dle výkazu, pol.5 - 90ks"90*0,13</t>
  </si>
  <si>
    <t>59</t>
  </si>
  <si>
    <t>Kryty pozemních komunikací, letišť a ploch dlážděné</t>
  </si>
  <si>
    <t>32</t>
  </si>
  <si>
    <t>113106161</t>
  </si>
  <si>
    <t>Rozebrání dlažeb a dílců vozovek a ploch s přemístěním hmot na skládku na vzdálenost do 3 m nebo s naložením na dopravní prostředek, s jakoukoliv výplní spár ručně z drobných kostek nebo odseků s ložem z kameniva</t>
  </si>
  <si>
    <t>-827874835</t>
  </si>
  <si>
    <t>https://podminky.urs.cz/item/CS_URS_2022_01/113106161</t>
  </si>
  <si>
    <t>Poznámka k položce:_x000d_
hm.suti = 0 tun (zpětné použití)</t>
  </si>
  <si>
    <t>rozebrání kostky cca 100/100/100mm</t>
  </si>
  <si>
    <t>lože využít do zpětných zásypů (zhutnitelný materiál)</t>
  </si>
  <si>
    <t>33</t>
  </si>
  <si>
    <t>979071121</t>
  </si>
  <si>
    <t>Očištění vybouraných dlažebních kostek od spojovacího materiálu, s uložením očištěných kostek na skládku, s odklizením odpadových hmot na hromady a s odklizením vybouraných kostek na vzdálenost do 3 m drobných, s původním vyplněním spár kamenivem těženým</t>
  </si>
  <si>
    <t>-1006097909</t>
  </si>
  <si>
    <t>https://podminky.urs.cz/item/CS_URS_2022_01/979071121</t>
  </si>
  <si>
    <t>34</t>
  </si>
  <si>
    <t>997221151</t>
  </si>
  <si>
    <t>Vodorovná doprava suti stavebním kolečkem s naložením a se složením z kusových materiálů, na vzdálenost do 50 m</t>
  </si>
  <si>
    <t>-182183248</t>
  </si>
  <si>
    <t>https://podminky.urs.cz/item/CS_URS_2022_01/997221151</t>
  </si>
  <si>
    <t>hm.žul.dlažby 100/100/100 = 0,228t/m2</t>
  </si>
  <si>
    <t>"na meziskládku"46,59*0,228</t>
  </si>
  <si>
    <t>"z meziskládky"46,59*0,228</t>
  </si>
  <si>
    <t>35</t>
  </si>
  <si>
    <t>408969214</t>
  </si>
  <si>
    <t>Poznámka k položce:_x000d_
min.20MPa</t>
  </si>
  <si>
    <t>36</t>
  </si>
  <si>
    <t>564750102</t>
  </si>
  <si>
    <t>Podklad nebo kryt z kameniva hrubého drceného vel. 16-32 mm s rozprostřením a zhutněním plochy jednotlivě do 100 m2, po zhutnění tl. 160 mm</t>
  </si>
  <si>
    <t>-1655542776</t>
  </si>
  <si>
    <t>https://podminky.urs.cz/item/CS_URS_2022_01/564750102</t>
  </si>
  <si>
    <t>37</t>
  </si>
  <si>
    <t>591211111</t>
  </si>
  <si>
    <t>Kladení dlažby z kostek s provedením lože do tl. 50 mm, s vyplněním spár, s dvojím beraněním a se smetením přebytečného materiálu na krajnici drobných z kamene, do lože z kameniva těženého</t>
  </si>
  <si>
    <t>-657963932</t>
  </si>
  <si>
    <t>https://podminky.urs.cz/item/CS_URS_2022_01/591211111</t>
  </si>
  <si>
    <t>"čv112"52,0</t>
  </si>
  <si>
    <t>38</t>
  </si>
  <si>
    <t>58381015</t>
  </si>
  <si>
    <t>kostka řezanoštípaná dlažební žula 10x10x10cm</t>
  </si>
  <si>
    <t>391651466</t>
  </si>
  <si>
    <t>dodávka pouze chybějící dlažby</t>
  </si>
  <si>
    <t>"plocha nové dlažby"52,0</t>
  </si>
  <si>
    <t>"původní zpětně použitá dlažba"-46,59</t>
  </si>
  <si>
    <t>5,41*1,02 'Přepočtené koeficientem množství</t>
  </si>
  <si>
    <t>39</t>
  </si>
  <si>
    <t>916991121</t>
  </si>
  <si>
    <t>Lože pod obrubníky, krajníky nebo obruby z dlažebních kostek z betonu prostého</t>
  </si>
  <si>
    <t>-1655817558</t>
  </si>
  <si>
    <t>https://podminky.urs.cz/item/CS_URS_2022_01/916991121</t>
  </si>
  <si>
    <t>položka pro bet.směs pod dlaž.kostky v úžlabí</t>
  </si>
  <si>
    <t>0,3*0,15*9,0</t>
  </si>
  <si>
    <t>40</t>
  </si>
  <si>
    <t>59pož</t>
  </si>
  <si>
    <t>Příplatek za zhotovení odtokového žlabu z dlaž.kostek (spárování betonem, pracnost,atd.)</t>
  </si>
  <si>
    <t>659714876</t>
  </si>
  <si>
    <t>čv112</t>
  </si>
  <si>
    <t>0,3*9,0</t>
  </si>
  <si>
    <t>41</t>
  </si>
  <si>
    <t>998229111</t>
  </si>
  <si>
    <t>Přesun hmot ruční pro pozemní komunikace s naložením a složením na vzdálenost do 50 m, s krytem z kameniva, monolitickým betonovým nebo živičným</t>
  </si>
  <si>
    <t>1596061411</t>
  </si>
  <si>
    <t>https://podminky.urs.cz/item/CS_URS_2022_01/998229111</t>
  </si>
  <si>
    <t>Poznámka k položce:_x000d_
použita tato položka z důvodu použití stávaj.dlažby</t>
  </si>
  <si>
    <t>61</t>
  </si>
  <si>
    <t>Úprava povrchů vnitřních</t>
  </si>
  <si>
    <t>42</t>
  </si>
  <si>
    <t>619995001</t>
  </si>
  <si>
    <t>Začištění omítek (s dodáním hmot) kolem oken, dveří, podlah, obkladů apod.</t>
  </si>
  <si>
    <t>1758655291</t>
  </si>
  <si>
    <t>https://podminky.urs.cz/item/CS_URS_2022_01/619995001</t>
  </si>
  <si>
    <t>čv102</t>
  </si>
  <si>
    <t>"pozn.9"(1,0+2,02*2)*2</t>
  </si>
  <si>
    <t>"pozn.10"(0,8+2,02*2)*1</t>
  </si>
  <si>
    <t>62ozz</t>
  </si>
  <si>
    <t>Příprava obnaženého základového zdiva</t>
  </si>
  <si>
    <t>43</t>
  </si>
  <si>
    <t>985131311</t>
  </si>
  <si>
    <t>Očištění ploch stěn, rubu kleneb a podlah ruční dočištění ocelovými kartáči</t>
  </si>
  <si>
    <t>945696107</t>
  </si>
  <si>
    <t>https://podminky.urs.cz/item/CS_URS_2022_01/985131311</t>
  </si>
  <si>
    <t>očištění obnaženého zákl.zdiva</t>
  </si>
  <si>
    <t>čv102,TZ</t>
  </si>
  <si>
    <t>od 0,6m pod UT po cca úroveň UT</t>
  </si>
  <si>
    <t>0,6*(1,19+13,56+1,02+0,65+0,57+0,78+0,87+0,95+0,67+0,15+1,67+0,15+1,79+5,96+1,69+1,87)</t>
  </si>
  <si>
    <t>44</t>
  </si>
  <si>
    <t>978023411</t>
  </si>
  <si>
    <t>Vyškrabání cementové malty ze spár zdiva cihelného mimo komínového</t>
  </si>
  <si>
    <t>1016791163</t>
  </si>
  <si>
    <t>https://podminky.urs.cz/item/CS_URS_2022_01/978023411</t>
  </si>
  <si>
    <t>"plocha obnaženého zákl.zdiva"0,6*(1,19+13,56+1,02+0,65+0,57+0,78+0,87+0,95+0,67+0,15+1,67+0,15+1,79+5,96+1,69+1,87)</t>
  </si>
  <si>
    <t>"odpočet plochy plentování"-15,0</t>
  </si>
  <si>
    <t>45</t>
  </si>
  <si>
    <t>346244821</t>
  </si>
  <si>
    <t>Přizdívky izolační a ochranné z cihel pálených na maltu MC-10 včetně vytvoření požlábku v ohybu izolace vodorovné na svislou, se zatřenou cementovou omítkou z malty min. MC 10 tl. 20 mm pod izolaci z cihel plných dl. 290 mm, P 10 až P 20 tl. 140 mm</t>
  </si>
  <si>
    <t>-1805849492</t>
  </si>
  <si>
    <t>https://podminky.urs.cz/item/CS_URS_2022_01/346244821</t>
  </si>
  <si>
    <t>položka pro vyrovnání základového zdiva plentováním bez ohledu na popis uvedený v ceníkové položce</t>
  </si>
  <si>
    <t>"dle TZ"15</t>
  </si>
  <si>
    <t>46</t>
  </si>
  <si>
    <t>-89313972</t>
  </si>
  <si>
    <t>položka pro vybourání degradovaného zdiva a nahrazením novým - předběžná výměra = odsouhlasí TDI</t>
  </si>
  <si>
    <t>"dle TZ"1,0</t>
  </si>
  <si>
    <t>47</t>
  </si>
  <si>
    <t>59610001</t>
  </si>
  <si>
    <t>cihla pálená plná do P15 290x140x65mm</t>
  </si>
  <si>
    <t>43703743</t>
  </si>
  <si>
    <t>1*305 'Přepočtené koeficientem množství</t>
  </si>
  <si>
    <t>62</t>
  </si>
  <si>
    <t>Úprava povrchů vnějších</t>
  </si>
  <si>
    <t>48</t>
  </si>
  <si>
    <t>629995101</t>
  </si>
  <si>
    <t>Očištění vnějších ploch tlakovou vodou omytím</t>
  </si>
  <si>
    <t>-883935574</t>
  </si>
  <si>
    <t>provedeno 2x (1.s čističem a 2.oplach) = koef.mn.2</t>
  </si>
  <si>
    <t>osekané omítky po +0,3m nad UT</t>
  </si>
  <si>
    <t>čv102,110,111</t>
  </si>
  <si>
    <t>"přezdívané pilíře - od 0,1m nad UT"(0,3-0,1)*(0,67*4)*2</t>
  </si>
  <si>
    <t>fasáda od UT po 0,3m nad UT</t>
  </si>
  <si>
    <t>0,3*(1,19+13,56-1,41-1,0*2+1,02+0,65+0,57+0,78+0,87+0,95+0,67+0,15+1,67+0,15+1,79+5,96+1,69+1,87)</t>
  </si>
  <si>
    <t>10,111*2 'Přepočtené koeficientem množství</t>
  </si>
  <si>
    <t>49</t>
  </si>
  <si>
    <t>62tč</t>
  </si>
  <si>
    <t>Tenzidový čistič - dodávka a rozředění (cca 0,05 kg(L)/m2)</t>
  </si>
  <si>
    <t>1845076595</t>
  </si>
  <si>
    <t>50</t>
  </si>
  <si>
    <t>62zpevpodkl</t>
  </si>
  <si>
    <t>Zpevnění podkladu nátěrem organokřemičitanovým zpevňovačem - d,m</t>
  </si>
  <si>
    <t>235813660</t>
  </si>
  <si>
    <t>51</t>
  </si>
  <si>
    <t>622131152</t>
  </si>
  <si>
    <t>Sanační postřik vnějších ploch nanášený ručně síťovitě (pokrytí plochy 50 až 75 %) stěn</t>
  </si>
  <si>
    <t>129369839</t>
  </si>
  <si>
    <t>https://podminky.urs.cz/item/CS_URS_2022_01/622131152</t>
  </si>
  <si>
    <t>52</t>
  </si>
  <si>
    <t>62sto</t>
  </si>
  <si>
    <t>Soklová trasová omítka PIII tl.20mm - d,m</t>
  </si>
  <si>
    <t>-1646094615</t>
  </si>
  <si>
    <t>spotřeba cca 2kg/1mm/m2</t>
  </si>
  <si>
    <t>provedení pod terénem až do cca 30cm nad úroveň terénu</t>
  </si>
  <si>
    <t>bude v 1 vrstvě (1x20mm)</t>
  </si>
  <si>
    <t>čv102,111</t>
  </si>
  <si>
    <t>"přezdívané pilíře - od 0,5m pod UT po +0,3m nad UT"(0,5+0,3)*(0,67*4)*2</t>
  </si>
  <si>
    <t>53</t>
  </si>
  <si>
    <t>1306173087</t>
  </si>
  <si>
    <t>54</t>
  </si>
  <si>
    <t>-218095915</t>
  </si>
  <si>
    <t>bude ve 2 vrstvách (2x20mm), proto koef.mn.2</t>
  </si>
  <si>
    <t>čv102,TZ,110</t>
  </si>
  <si>
    <t>29,163*2 'Přepočtené koeficientem množství</t>
  </si>
  <si>
    <t>55</t>
  </si>
  <si>
    <t>62hiv</t>
  </si>
  <si>
    <t>Dodatečná HI vrstva z HI stěrky tl.2mm - d,m</t>
  </si>
  <si>
    <t>-1663893797</t>
  </si>
  <si>
    <t>spotřeba cca 4kg/2mm/m2</t>
  </si>
  <si>
    <t>provedení pod terénem až do cca 10cm nad úroveň UT</t>
  </si>
  <si>
    <t>"přezdívané pilíře - od 0,5m pod UT po +0,1m nad UT"(0,5+0,1)*(0,67*4)*2</t>
  </si>
  <si>
    <t>fasáda od UT po 0,1m nad UT</t>
  </si>
  <si>
    <t>0,1*(1,19+13,56-1,41-1,0*2+1,02+0,65+0,57+0,78+0,87+0,95+0,67+0,15+1,67+0,15+1,79+5,96+1,69+1,87)</t>
  </si>
  <si>
    <t>56</t>
  </si>
  <si>
    <t>711161212</t>
  </si>
  <si>
    <t>Izolace proti zemní vlhkosti a beztlakové vodě nopovými fóliemi na ploše svislé S vrstva ochranná, odvětrávací a drenážní výška nopku 8,0 mm, tl. fólie do 0,6 mm</t>
  </si>
  <si>
    <t>-871752497</t>
  </si>
  <si>
    <t>https://podminky.urs.cz/item/CS_URS_2022_01/711161212</t>
  </si>
  <si>
    <t>provedení pod terénem až po SH žul.dlažby</t>
  </si>
  <si>
    <t>"přezdívané pilíře - od 0,5m pod UT po 0,1m pod UT, nebude v místě převázek"(0,5-0,1)*0,67*3</t>
  </si>
  <si>
    <t>od 0,6m pod UT po 0,1m pod UT, nebude v místě převázek</t>
  </si>
  <si>
    <t>0,5*(1,19+13,56+1,02+0,65+0,57+0,78+0,87+0,2+0,15+1,79+5,96+1,69+1,87)</t>
  </si>
  <si>
    <t>od 0,6m pod UT po 0,1m pod UT v místě pískovc.obkladu soklu</t>
  </si>
  <si>
    <t>0,5*3,18</t>
  </si>
  <si>
    <t>ŽB sloup</t>
  </si>
  <si>
    <t>od 0,3m pod UT po 0,1m pod UT</t>
  </si>
  <si>
    <t>0,2*(0,58*2+0,28*2)</t>
  </si>
  <si>
    <t>57</t>
  </si>
  <si>
    <t>711161383</t>
  </si>
  <si>
    <t>Izolace proti zemní vlhkosti a beztlakové vodě nopovými fóliemi ostatní ukončení izolace lištou</t>
  </si>
  <si>
    <t>449316437</t>
  </si>
  <si>
    <t>https://podminky.urs.cz/item/CS_URS_2022_01/711161383</t>
  </si>
  <si>
    <t>na SH žul.dlažby</t>
  </si>
  <si>
    <t>"přezdívané pilíře - na 0,1m pod UT, nebude v místě převázek"0,67*3</t>
  </si>
  <si>
    <t>"na 0,1m pod UT fasády dvora"(1,19+13,56+1,02+0,65+0,57+0,78+0,87+0,2+0,15+1,79+5,96+1,69+1,87)</t>
  </si>
  <si>
    <t>na 0,1m pod UT v místě pískovc.obkladu soklu</t>
  </si>
  <si>
    <t>3,18</t>
  </si>
  <si>
    <t>na 0,1m pod UT</t>
  </si>
  <si>
    <t>(0,58*2+0,28*2)</t>
  </si>
  <si>
    <t>62pds</t>
  </si>
  <si>
    <t>Sokl s pískovcovým obkladem</t>
  </si>
  <si>
    <t>58</t>
  </si>
  <si>
    <t>539358425</t>
  </si>
  <si>
    <t>očištění pískovcových desek</t>
  </si>
  <si>
    <t>čv102-pozn.16,TZ</t>
  </si>
  <si>
    <t>0,6*3,18</t>
  </si>
  <si>
    <t>od UT po cca 0,52m nad UT</t>
  </si>
  <si>
    <t>0,52*3,18</t>
  </si>
  <si>
    <t>62bn</t>
  </si>
  <si>
    <t>Biocidní nátěr na hubení řas a mechů - d,m</t>
  </si>
  <si>
    <t>148201742</t>
  </si>
  <si>
    <t>60</t>
  </si>
  <si>
    <t>-1972283699</t>
  </si>
  <si>
    <t>-1589920277</t>
  </si>
  <si>
    <t>62dpo</t>
  </si>
  <si>
    <t>Doplnění pískovcového obkladu umělým kamenem (cca 20 ltr) - d,m</t>
  </si>
  <si>
    <t>kpl</t>
  </si>
  <si>
    <t>1793810518</t>
  </si>
  <si>
    <t>63</t>
  </si>
  <si>
    <t>783lnpo</t>
  </si>
  <si>
    <t>Sjednocující lazurní nátěr pískovcového obkladu - d,m</t>
  </si>
  <si>
    <t>1518597548</t>
  </si>
  <si>
    <t>64</t>
  </si>
  <si>
    <t>622vrh</t>
  </si>
  <si>
    <t>Vrchní bezbarvá hydrofobizace - d,m</t>
  </si>
  <si>
    <t>-723576936</t>
  </si>
  <si>
    <t>62žbsl</t>
  </si>
  <si>
    <t>ŽB sloup - sanace</t>
  </si>
  <si>
    <t>65</t>
  </si>
  <si>
    <t>985112112</t>
  </si>
  <si>
    <t>Odsekání degradovaného betonu stěn, tloušťky přes 10 do 30 mm</t>
  </si>
  <si>
    <t>-747827425</t>
  </si>
  <si>
    <t>https://podminky.urs.cz/item/CS_URS_2022_01/985112112</t>
  </si>
  <si>
    <t>čv102-pozn.15</t>
  </si>
  <si>
    <t>2,0</t>
  </si>
  <si>
    <t>66</t>
  </si>
  <si>
    <t>985112193</t>
  </si>
  <si>
    <t>Odsekání degradovaného betonu Příplatek k cenám za plochu do 10 m2 jednotlivě</t>
  </si>
  <si>
    <t>-564277740</t>
  </si>
  <si>
    <t>https://podminky.urs.cz/item/CS_URS_2022_01/985112193</t>
  </si>
  <si>
    <t>67</t>
  </si>
  <si>
    <t>831808955</t>
  </si>
  <si>
    <t>68</t>
  </si>
  <si>
    <t>985321111</t>
  </si>
  <si>
    <t>Ochranný nátěr betonářské výztuže 1 vrstva tloušťky 1 mm na cementové bázi stěn, líce kleneb a podhledů</t>
  </si>
  <si>
    <t>-804242817</t>
  </si>
  <si>
    <t>https://podminky.urs.cz/item/CS_URS_2022_01/985321111</t>
  </si>
  <si>
    <t xml:space="preserve">Poznámka k položce:_x000d_
položka uvažuje 10bm výztuže / m2 tj. 20bm výztuže = odsouhlasí TDI </t>
  </si>
  <si>
    <t>69</t>
  </si>
  <si>
    <t>985323111</t>
  </si>
  <si>
    <t>Spojovací můstek reprofilovaného betonu na cementové bázi, tloušťky 1 mm</t>
  </si>
  <si>
    <t>-124565474</t>
  </si>
  <si>
    <t>https://podminky.urs.cz/item/CS_URS_2022_01/985323111</t>
  </si>
  <si>
    <t>70</t>
  </si>
  <si>
    <t>985323912</t>
  </si>
  <si>
    <t>Spojovací můstek reprofilovaného betonu Příplatek k cenám za plochu do 10 m2 jednotlivě</t>
  </si>
  <si>
    <t>1312722539</t>
  </si>
  <si>
    <t>https://podminky.urs.cz/item/CS_URS_2022_01/985323912</t>
  </si>
  <si>
    <t>71</t>
  </si>
  <si>
    <t>985311113</t>
  </si>
  <si>
    <t>Reprofilace betonu sanačními maltami na cementové bázi ručně stěn, tloušťky přes 20 do 30 mm</t>
  </si>
  <si>
    <t>-1857666159</t>
  </si>
  <si>
    <t>https://podminky.urs.cz/item/CS_URS_2022_01/985311113</t>
  </si>
  <si>
    <t>72</t>
  </si>
  <si>
    <t>985311912</t>
  </si>
  <si>
    <t>Reprofilace betonu sanačními maltami na cementové bázi ručně Příplatek k cenám za plochu do 10 m2 jednotlivě</t>
  </si>
  <si>
    <t>-402658678</t>
  </si>
  <si>
    <t>https://podminky.urs.cz/item/CS_URS_2022_01/985311912</t>
  </si>
  <si>
    <t>73</t>
  </si>
  <si>
    <t>985324111</t>
  </si>
  <si>
    <t>Ochranný nátěr betonu na bázi silanu impregnační dvojnásobný (OS-A)</t>
  </si>
  <si>
    <t>-2140859347</t>
  </si>
  <si>
    <t>https://podminky.urs.cz/item/CS_URS_2022_01/985324111</t>
  </si>
  <si>
    <t>74</t>
  </si>
  <si>
    <t>985324912</t>
  </si>
  <si>
    <t>Ochranný nátěr betonu Příplatek k cenám za plochu do 10 m2 jednotlivě</t>
  </si>
  <si>
    <t>-491234685</t>
  </si>
  <si>
    <t>https://podminky.urs.cz/item/CS_URS_2022_01/985324912</t>
  </si>
  <si>
    <t>Osazování výplní otvorů</t>
  </si>
  <si>
    <t>75</t>
  </si>
  <si>
    <t>64pp2</t>
  </si>
  <si>
    <t>Stávající pískovcový portál, s.o.1010/1960mm - oprava licencovaným restaurátorem kamene dle čv102-pozn.2</t>
  </si>
  <si>
    <t>683454536</t>
  </si>
  <si>
    <t>76</t>
  </si>
  <si>
    <t>642944121</t>
  </si>
  <si>
    <t>Osazení ocelových dveřních zárubní lisovaných nebo z úhelníků dodatečně s vybetonováním prahu, plochy do 2,5 m2</t>
  </si>
  <si>
    <t>-244041666</t>
  </si>
  <si>
    <t>https://podminky.urs.cz/item/CS_URS_2022_01/642944121</t>
  </si>
  <si>
    <t>77</t>
  </si>
  <si>
    <t>64z1</t>
  </si>
  <si>
    <t>Z1 - zárubeň jednokřídlá ocelová, tl. zdiva 100mm rozměru 900/1970 - dodávka dle popisu ve výpisu výrobků vč.povrch.úpravy</t>
  </si>
  <si>
    <t>-1284175941</t>
  </si>
  <si>
    <t>78</t>
  </si>
  <si>
    <t>64z2</t>
  </si>
  <si>
    <t>Z2 - zárubeň jednokřídlá ocelová, tl. zdiva 100mm rozměru 900/1970 - dodávka dle popisu ve výpisu výrobků vč.povrch.úpravy</t>
  </si>
  <si>
    <t>1575496049</t>
  </si>
  <si>
    <t>79</t>
  </si>
  <si>
    <t>64z3</t>
  </si>
  <si>
    <t>Z3 - zárubeň jednokřídlá ocelová, tl. zdiva 100mm rozměru 700/1970 - dodávka dle popisu ve výpisu výrobků vč.povrch.úpravy</t>
  </si>
  <si>
    <t>-668194475</t>
  </si>
  <si>
    <t>Trubní vedení</t>
  </si>
  <si>
    <t>80</t>
  </si>
  <si>
    <t>801k</t>
  </si>
  <si>
    <t>Kanalizace - d,m dle samostatného rozpočtu</t>
  </si>
  <si>
    <t>2129924708</t>
  </si>
  <si>
    <t>81</t>
  </si>
  <si>
    <t>802k</t>
  </si>
  <si>
    <t>Bezvýkopová oprava kanalizace (pozn. Viz. technická zpráva, celková délka 13,2m, DN400)</t>
  </si>
  <si>
    <t>1428526955</t>
  </si>
  <si>
    <t>96</t>
  </si>
  <si>
    <t>Bourání konstrukcí</t>
  </si>
  <si>
    <t>83</t>
  </si>
  <si>
    <t>96dvl</t>
  </si>
  <si>
    <t>Dveřní křídlo - přesun vč.likvidace</t>
  </si>
  <si>
    <t>-283950443</t>
  </si>
  <si>
    <t>"pozn.9"1+1</t>
  </si>
  <si>
    <t>"pozn.10"1</t>
  </si>
  <si>
    <t>84</t>
  </si>
  <si>
    <t>968072455</t>
  </si>
  <si>
    <t>Vybourání kovových rámů oken s křídly, dveřních zárubní, vrat, stěn, ostění nebo obkladů dveřních zárubní, plochy do 2 m2</t>
  </si>
  <si>
    <t>1876472925</t>
  </si>
  <si>
    <t>https://podminky.urs.cz/item/CS_URS_2022_01/968072455</t>
  </si>
  <si>
    <t>"čv102-pozn.9"0,9*2,02</t>
  </si>
  <si>
    <t>"čv102-pozn.10"0,8*2,1</t>
  </si>
  <si>
    <t>85</t>
  </si>
  <si>
    <t>968072456</t>
  </si>
  <si>
    <t>Vybourání kovových rámů oken s křídly, dveřních zárubní, vrat, stěn, ostění nebo obkladů dveřních zárubní, plochy přes 2 m2</t>
  </si>
  <si>
    <t>-1087025044</t>
  </si>
  <si>
    <t>https://podminky.urs.cz/item/CS_URS_2022_01/968072456</t>
  </si>
  <si>
    <t>"čv102-pozn.9"1,0*2,2</t>
  </si>
  <si>
    <t>86</t>
  </si>
  <si>
    <t>899101211</t>
  </si>
  <si>
    <t>Demontáž poklopů litinových a ocelových včetně rámů, hmotnosti jednotlivě do 50 kg</t>
  </si>
  <si>
    <t>630569752</t>
  </si>
  <si>
    <t>https://podminky.urs.cz/item/CS_URS_2022_01/899101211</t>
  </si>
  <si>
    <t>položka pro odstranění poklopu (alt.mříže) z bourané šachty</t>
  </si>
  <si>
    <t>"čv102-pozn.12"1</t>
  </si>
  <si>
    <t>87</t>
  </si>
  <si>
    <t>96ptv</t>
  </si>
  <si>
    <t>Proplach tlak.vodou před vybouráním kanal.šachty</t>
  </si>
  <si>
    <t>387727978</t>
  </si>
  <si>
    <t>88</t>
  </si>
  <si>
    <t>890111812</t>
  </si>
  <si>
    <t>Bourání šachet a jímek ručně velikosti obestavěného prostoru do 1,5 m3 ze zdiva cihelného</t>
  </si>
  <si>
    <t>926702082</t>
  </si>
  <si>
    <t>https://podminky.urs.cz/item/CS_URS_2022_01/890111812</t>
  </si>
  <si>
    <t>obestavěný prostor zdiva</t>
  </si>
  <si>
    <t>"čv102-pozn.12"1,1*1,1*1,16</t>
  </si>
  <si>
    <t>89</t>
  </si>
  <si>
    <t>890211811</t>
  </si>
  <si>
    <t>Bourání šachet a jímek ručně velikosti obestavěného prostoru do 1,5 m3 z prostého betonu</t>
  </si>
  <si>
    <t>-1575502721</t>
  </si>
  <si>
    <t>https://podminky.urs.cz/item/CS_URS_2022_01/890211811</t>
  </si>
  <si>
    <t>obestavěný prostor betonu</t>
  </si>
  <si>
    <t>"čv102-pozn.12 (dno + strop)"1,1*1,1*(0,15+0,1)</t>
  </si>
  <si>
    <t>90</t>
  </si>
  <si>
    <t>968062455</t>
  </si>
  <si>
    <t>Vybourání dřevěných rámů oken s křídly, dveřních zárubní, vrat, stěn, ostění nebo obkladů dveřních zárubní, plochy do 2 m2</t>
  </si>
  <si>
    <t>-1564578806</t>
  </si>
  <si>
    <t>https://podminky.urs.cz/item/CS_URS_2022_01/968062455</t>
  </si>
  <si>
    <t>"čv102-pozn.13 (prům.v.cca 2,24m)"0,65*2,24</t>
  </si>
  <si>
    <t>91</t>
  </si>
  <si>
    <t>978015391</t>
  </si>
  <si>
    <t>Otlučení vápenných nebo vápenocementových omítek vnějších ploch s vyškrabáním spar a s očištěním zdiva stupně členitosti 1 a 2, v rozsahu přes 80 do 100 %</t>
  </si>
  <si>
    <t>-772096552</t>
  </si>
  <si>
    <t>osekání omítky po +0,3m nad UT</t>
  </si>
  <si>
    <t>997</t>
  </si>
  <si>
    <t>Přesun sutě</t>
  </si>
  <si>
    <t>92</t>
  </si>
  <si>
    <t>997013211</t>
  </si>
  <si>
    <t>Vnitrostaveništní doprava suti a vybouraných hmot vodorovně do 50 m svisle ručně pro budovy a haly výšky do 6 m</t>
  </si>
  <si>
    <t>228926087</t>
  </si>
  <si>
    <t>https://podminky.urs.cz/item/CS_URS_2022_01/997013211</t>
  </si>
  <si>
    <t>93</t>
  </si>
  <si>
    <t>997013501</t>
  </si>
  <si>
    <t>Odvoz suti a vybouraných hmot na skládku nebo meziskládku se složením, na vzdálenost do 1 km</t>
  </si>
  <si>
    <t>634074393</t>
  </si>
  <si>
    <t>https://podminky.urs.cz/item/CS_URS_2022_01/997013501</t>
  </si>
  <si>
    <t>94</t>
  </si>
  <si>
    <t>997013509</t>
  </si>
  <si>
    <t>Odvoz suti a vybouraných hmot na skládku nebo meziskládku se složením, na vzdálenost Příplatek k ceně za každý další i započatý 1 km přes 1 km</t>
  </si>
  <si>
    <t>-1146210032</t>
  </si>
  <si>
    <t>https://podminky.urs.cz/item/CS_URS_2022_01/997013509</t>
  </si>
  <si>
    <t>7,628*14 'Přepočtené koeficientem množství</t>
  </si>
  <si>
    <t>95</t>
  </si>
  <si>
    <t>997013811</t>
  </si>
  <si>
    <t>Poplatek za uložení stavebního odpadu na skládce (skládkovné) dřevěného zatříděného do Katalogu odpadů pod kódem 17 02 01</t>
  </si>
  <si>
    <t>-458382048</t>
  </si>
  <si>
    <t>https://podminky.urs.cz/item/CS_URS_2022_01/997013811</t>
  </si>
  <si>
    <t>997013869</t>
  </si>
  <si>
    <t>Poplatek za uložení stavebního odpadu na recyklační skládce (skládkovné) ze směsí nebo oddělených frakcí betonu, cihel a keramických výrobků zatříděného do Katalogu odpadů pod kódem 17 01 07</t>
  </si>
  <si>
    <t>-484688655</t>
  </si>
  <si>
    <t>https://podminky.urs.cz/item/CS_URS_2022_01/997013869</t>
  </si>
  <si>
    <t>Poznámka k položce:_x000d_
suť z HSV</t>
  </si>
  <si>
    <t>998</t>
  </si>
  <si>
    <t>Přesun hmot</t>
  </si>
  <si>
    <t>97</t>
  </si>
  <si>
    <t>998018001</t>
  </si>
  <si>
    <t>Přesun hmot pro budovy občanské výstavby, bydlení, výrobu a služby ruční - bez užití mechanizace vodorovná dopravní vzdálenost do 100 m pro budovy s jakoukoliv nosnou konstrukcí výšky do 6 m</t>
  </si>
  <si>
    <t>1510853977</t>
  </si>
  <si>
    <t>https://podminky.urs.cz/item/CS_URS_2022_01/998018001</t>
  </si>
  <si>
    <t>PSV</t>
  </si>
  <si>
    <t>Práce a dodávky PSV</t>
  </si>
  <si>
    <t>762</t>
  </si>
  <si>
    <t>Konstrukce tesařské</t>
  </si>
  <si>
    <t>98</t>
  </si>
  <si>
    <t>762111811</t>
  </si>
  <si>
    <t>Demontáž stěn a příček z hranolků, fošen nebo latí</t>
  </si>
  <si>
    <t>-2040603721</t>
  </si>
  <si>
    <t>https://podminky.urs.cz/item/CS_URS_2022_01/762111811</t>
  </si>
  <si>
    <t>čv102-pozn.5</t>
  </si>
  <si>
    <t>"nosná kce prkenné obestavby koutu - výměra vč.plochy dveří"3,0*(2,2+1,19)</t>
  </si>
  <si>
    <t>99</t>
  </si>
  <si>
    <t>762131811</t>
  </si>
  <si>
    <t>Demontáž bednění svislých stěn a nadstřešních stěn z hrubých prken, latí nebo tyčoviny</t>
  </si>
  <si>
    <t>-904133962</t>
  </si>
  <si>
    <t>https://podminky.urs.cz/item/CS_URS_2022_01/762131811</t>
  </si>
  <si>
    <t>"prkenná obestavba koutu - výměra vč.plochy dveří"3,0*(2,2+1,19)</t>
  </si>
  <si>
    <t>100</t>
  </si>
  <si>
    <t>762522812</t>
  </si>
  <si>
    <t>Demontáž podlah s polštáři z prken nebo fošen tl. přes 32 mm</t>
  </si>
  <si>
    <t>2061934621</t>
  </si>
  <si>
    <t>https://podminky.urs.cz/item/CS_URS_2022_01/762522812</t>
  </si>
  <si>
    <t>"čv102-pozn.5 - prkenná obestavba koutu"2,2*1,19</t>
  </si>
  <si>
    <t>"čv102-pozn.14"1,47*1,02+0,78*0,57+0,3*0,65</t>
  </si>
  <si>
    <t>766</t>
  </si>
  <si>
    <t>Konstrukce truhlářské</t>
  </si>
  <si>
    <t>101</t>
  </si>
  <si>
    <t>766695212</t>
  </si>
  <si>
    <t>Montáž ostatních truhlářských konstrukcí prahů dveří jednokřídlových, šířky do 100 mm</t>
  </si>
  <si>
    <t>-2002901803</t>
  </si>
  <si>
    <t>https://podminky.urs.cz/item/CS_URS_2022_01/766695212</t>
  </si>
  <si>
    <t>102</t>
  </si>
  <si>
    <t>766dp1</t>
  </si>
  <si>
    <t>práh dveřní dřevěný dubový tl 20mm dl 920mm š 100mm - dodávka vč.lakování</t>
  </si>
  <si>
    <t>2073355993</t>
  </si>
  <si>
    <t>103</t>
  </si>
  <si>
    <t>766dp2</t>
  </si>
  <si>
    <t>práh dveřní dřevěný dubový tl 20mm dl 720mm š 100mm - dodávka vč.lakování</t>
  </si>
  <si>
    <t>411162557</t>
  </si>
  <si>
    <t>767</t>
  </si>
  <si>
    <t>Konstrukce zámečnické</t>
  </si>
  <si>
    <t>104</t>
  </si>
  <si>
    <t>767z1</t>
  </si>
  <si>
    <t>Z1 - Ocelové dveře venkovní plné tepelněizolační 900/1970mm - d,m dle popisu ve výpisu výrobků vč.samozavírače, AL větr.mřížek, kování, zámku a konečné povrch.úpravy</t>
  </si>
  <si>
    <t>-646097152</t>
  </si>
  <si>
    <t>105</t>
  </si>
  <si>
    <t>767z2</t>
  </si>
  <si>
    <t>Z2 - Ocelové dveře venkovní plné tepelněizolační 900/1970mm - d,m dle popisu ve výpisu výrobků vč. kování, zámku a konečné povrch.úpravy</t>
  </si>
  <si>
    <t>-910206643</t>
  </si>
  <si>
    <t>106</t>
  </si>
  <si>
    <t>767z3</t>
  </si>
  <si>
    <t>Z3 - Ocelové dveře venkovní plné tepelněizolační 700/1970mm - d,m dle popisu ve výpisu výrobků vč. kování, zámku a konečné povrch.úpravy</t>
  </si>
  <si>
    <t>1235797414</t>
  </si>
  <si>
    <t>784</t>
  </si>
  <si>
    <t>Dokončovací práce - malby a tapety</t>
  </si>
  <si>
    <t>107</t>
  </si>
  <si>
    <t>784181011</t>
  </si>
  <si>
    <t>Pačokování dvojnásobné v místnostech výšky do 3,80 m</t>
  </si>
  <si>
    <t>-1136487432</t>
  </si>
  <si>
    <t>https://podminky.urs.cz/item/CS_URS_2022_01/784181011</t>
  </si>
  <si>
    <t>zatření začištěné omítky kolem nových ocel.zárubní (cca5m2/kus)</t>
  </si>
  <si>
    <t>"pozn.9"5,0*2</t>
  </si>
  <si>
    <t>"pozn.10"5,0*1</t>
  </si>
  <si>
    <t>b - Dvůr (práce od úrovně +0,3m nad dlažbou)</t>
  </si>
  <si>
    <t xml:space="preserve">    94 - Lešení a stavební výtahy</t>
  </si>
  <si>
    <t xml:space="preserve">    95 - Různé dokončovací konstrukce a práce pozemních staveb</t>
  </si>
  <si>
    <t>985441112</t>
  </si>
  <si>
    <t>Přídavná šroubovitá nerezová výztuž pro sanaci trhlin v drážce včetně vyfrézování a zalití kotevní maltou v cihelném nebo kamenném zdivu hloubky do 70 mm 1 táhlo průměru 6 mm</t>
  </si>
  <si>
    <t>-1611438617</t>
  </si>
  <si>
    <t>https://podminky.urs.cz/item/CS_URS_2022_01/985441112</t>
  </si>
  <si>
    <t>čv2-101 (TZ stav.kční části)</t>
  </si>
  <si>
    <t>množství odsouhlasí TDI</t>
  </si>
  <si>
    <t>"předpoklad výztuže kleneb"20,0</t>
  </si>
  <si>
    <t>"předpoklad výztuže parapetního zdiva"20,0</t>
  </si>
  <si>
    <t>-394845901</t>
  </si>
  <si>
    <t>"čv102-pozn.11 (zatřená pod ker.obklad, štuková v nadpraží)"(0,54+0,9*2)</t>
  </si>
  <si>
    <t>629991011</t>
  </si>
  <si>
    <t>Zakrytí vnějších ploch před znečištěním včetně pozdějšího odkrytí výplní otvorů a svislých ploch fólií přilepenou lepící páskou</t>
  </si>
  <si>
    <t>1766117117</t>
  </si>
  <si>
    <t>https://podminky.urs.cz/item/CS_URS_2022_01/629991011</t>
  </si>
  <si>
    <t>zakrývání z vnitřní strany</t>
  </si>
  <si>
    <t>"T1"0,6*0,9</t>
  </si>
  <si>
    <t>"T2"1,57*1,68</t>
  </si>
  <si>
    <t>"T3"1,42*1,93</t>
  </si>
  <si>
    <t>"T4-T8"1,77*2,0*5</t>
  </si>
  <si>
    <t>1,2*2,0*2+1,41*2,15+1,0*2,1*2+0,8*2,1</t>
  </si>
  <si>
    <t>0,58*1,51*2</t>
  </si>
  <si>
    <t>"ostatní dle potřeby - např.pískovec atd."20</t>
  </si>
  <si>
    <t>Lešení a stavební výtahy</t>
  </si>
  <si>
    <t>949101112</t>
  </si>
  <si>
    <t>Lešení pomocné pracovní pro objekty pozemních staveb pro zatížení do 150 kg/m2, o výšce lešeňové podlahy přes 1,9 do 3,5 m</t>
  </si>
  <si>
    <t>-693650528</t>
  </si>
  <si>
    <t>https://podminky.urs.cz/item/CS_URS_2022_01/949101112</t>
  </si>
  <si>
    <t>pomocné lešení dl. 9,5m, výšky horní podlážky 2,5m, doba použití cca 30 dní</t>
  </si>
  <si>
    <t>9,5*1,5</t>
  </si>
  <si>
    <t>Různé dokončovací konstrukce a práce pozemních staveb</t>
  </si>
  <si>
    <t>952901111</t>
  </si>
  <si>
    <t>Vyčištění budov nebo objektů před předáním do užívání budov bytové nebo občanské výstavby, světlé výšky podlaží do 4 m</t>
  </si>
  <si>
    <t>-450186644</t>
  </si>
  <si>
    <t>https://podminky.urs.cz/item/CS_URS_2022_01/952901111</t>
  </si>
  <si>
    <t>předkolaudační úklid (uvažovány hlavně vnitřní a uzavřené prostory)</t>
  </si>
  <si>
    <t>"uvažovaná výměra"60</t>
  </si>
  <si>
    <t>978013191</t>
  </si>
  <si>
    <t>Otlučení vápenných nebo vápenocementových omítek vnitřních ploch stěn s vyškrabáním spar, s očištěním zdiva, v rozsahu přes 50 do 100 %</t>
  </si>
  <si>
    <t>-2124604374</t>
  </si>
  <si>
    <t>https://podminky.urs.cz/item/CS_URS_2022_01/978013191</t>
  </si>
  <si>
    <t>"čv103 - mč 209 - omítka parapetů"5,0</t>
  </si>
  <si>
    <t>997013212</t>
  </si>
  <si>
    <t>Vnitrostaveništní doprava suti a vybouraných hmot vodorovně do 50 m svisle ručně pro budovy a haly výšky přes 6 do 9 m</t>
  </si>
  <si>
    <t>1347995194</t>
  </si>
  <si>
    <t>https://podminky.urs.cz/item/CS_URS_2022_01/997013212</t>
  </si>
  <si>
    <t>-395937412</t>
  </si>
  <si>
    <t>219993181</t>
  </si>
  <si>
    <t>0,27*14 'Přepočtené koeficientem množství</t>
  </si>
  <si>
    <t>598758505</t>
  </si>
  <si>
    <t>Poznámka k položce:_x000d_
skládkovné použito na všechnu suť (obsahuje i 0,462t suti z osb desek pro zabednění oken, přestože mohou být případně znovu použity - dle technol.postupu prací zhotovitele)</t>
  </si>
  <si>
    <t>998018002</t>
  </si>
  <si>
    <t>Přesun hmot pro budovy občanské výstavby, bydlení, výrobu a služby ruční - bez užití mechanizace vodorovná dopravní vzdálenost do 100 m pro budovy s jakoukoliv nosnou konstrukcí výšky přes 6 do 12 m</t>
  </si>
  <si>
    <t>496349348</t>
  </si>
  <si>
    <t>https://podminky.urs.cz/item/CS_URS_2022_01/998018002</t>
  </si>
  <si>
    <t>7,218</t>
  </si>
  <si>
    <t>02 - Oprava fasády ve Fortenské ulici</t>
  </si>
  <si>
    <t xml:space="preserve">    62pr - Úprava povrchů vnějších - průjezd</t>
  </si>
  <si>
    <t xml:space="preserve">    62for - Úprava povrchů vnějších - z Fortenské</t>
  </si>
  <si>
    <t xml:space="preserve">    96for - Bourání konstrukcí - z Fortenské</t>
  </si>
  <si>
    <t xml:space="preserve">    98sz - Statické zajištění</t>
  </si>
  <si>
    <t>62pr</t>
  </si>
  <si>
    <t>Úprava povrchů vnějších - průjezd</t>
  </si>
  <si>
    <t>-1376054015</t>
  </si>
  <si>
    <t>"okno"1,24*1,5</t>
  </si>
  <si>
    <t>"čv102-pozn.10, pískovc.ostění"1,0*(2,1+2,03+4,62+2,06)</t>
  </si>
  <si>
    <t>"ostatní dle potřeby"10</t>
  </si>
  <si>
    <t>62for</t>
  </si>
  <si>
    <t>Úprava povrchů vnějších - z Fortenské</t>
  </si>
  <si>
    <t>153</t>
  </si>
  <si>
    <t>622325119</t>
  </si>
  <si>
    <t>Oprava vápenné omítky vnějších ploch stupně členitosti 1 hladké stěn, v rozsahu opravované plochy přes 80 do 100%</t>
  </si>
  <si>
    <t>-1286024368</t>
  </si>
  <si>
    <t>https://podminky.urs.cz/item/CS_URS_2022_01/622325119</t>
  </si>
  <si>
    <t>20m2 na lokální opravy</t>
  </si>
  <si>
    <t>637784326</t>
  </si>
  <si>
    <t>čv104</t>
  </si>
  <si>
    <t>1,04*1,9*6+1,14*0,74+1,25*0,74*2+1,15*1,5+1,03*1,9+1,09*2,27</t>
  </si>
  <si>
    <t>941111121</t>
  </si>
  <si>
    <t>Montáž lešení řadového trubkového lehkého pracovního s podlahami s provozním zatížením tř. 3 do 200 kg/m2 šířky tř. W09 přes 0,9 do 1,2 m, výšky do 10 m</t>
  </si>
  <si>
    <t>-364263808</t>
  </si>
  <si>
    <t>https://podminky.urs.cz/item/CS_URS_2022_01/941111121</t>
  </si>
  <si>
    <t>zabezpečení proti neoprávněnému vstupu pletivem - viz. cena v zařízení staveniště VRN</t>
  </si>
  <si>
    <t>čv105</t>
  </si>
  <si>
    <t>"prům.v.9,05m"(9,05-1,8)*(24,53+1,2)</t>
  </si>
  <si>
    <t>(9,4-1,8)*5,3</t>
  </si>
  <si>
    <t>941111221</t>
  </si>
  <si>
    <t>Montáž lešení řadového trubkového lehkého pracovního s podlahami s provozním zatížením tř. 3 do 200 kg/m2 Příplatek za první a každý další den použití lešení k ceně -1121</t>
  </si>
  <si>
    <t>-861488951</t>
  </si>
  <si>
    <t>https://podminky.urs.cz/item/CS_URS_2022_01/941111221</t>
  </si>
  <si>
    <t>226,823*60 'Přepočtené koeficientem množství</t>
  </si>
  <si>
    <t>941111821</t>
  </si>
  <si>
    <t>Demontáž lešení řadového trubkového lehkého pracovního s podlahami s provozním zatížením tř. 3 do 200 kg/m2 šířky tř. W09 přes 0,9 do 1,2 m, výšky do 10 m</t>
  </si>
  <si>
    <t>160643827</t>
  </si>
  <si>
    <t>https://podminky.urs.cz/item/CS_URS_2022_01/941111821</t>
  </si>
  <si>
    <t>96for</t>
  </si>
  <si>
    <t>Bourání konstrukcí - z Fortenské</t>
  </si>
  <si>
    <t>-2015353880</t>
  </si>
  <si>
    <t>https://podminky.urs.cz/item/CS_URS_2022_01/978015391</t>
  </si>
  <si>
    <t>v ceně zohlednit neproškrábnutí spár zdiva!!!</t>
  </si>
  <si>
    <t>omítky nad soklem (římsy ponechány)</t>
  </si>
  <si>
    <t>"pohled 1"((8,13+8,4)/2)*24,53</t>
  </si>
  <si>
    <t>"dveře"-1,09*2,0+0,52*(2,0+1,09)+0,39*2,0</t>
  </si>
  <si>
    <t>-1,04*1,9*6</t>
  </si>
  <si>
    <t>-1,14*0,74-1,25*0,74*2-1,15*1,5+0,21*(1,15+1,5*2)</t>
  </si>
  <si>
    <t>"odpočet pískovc.portálu - řešen samostat.položkou"-3,4*0,55-3,14*1,7*0,3</t>
  </si>
  <si>
    <t>"pohled 2"8,4*5,3</t>
  </si>
  <si>
    <t>-1,03*1,9</t>
  </si>
  <si>
    <t>-3,14*2,4*2,4/2-(3,28-2,4)*4,84</t>
  </si>
  <si>
    <t>fnsf</t>
  </si>
  <si>
    <t>98sz</t>
  </si>
  <si>
    <t>985621111</t>
  </si>
  <si>
    <t>Spínání objektů lany drážka pro lano šířky do 200 mm a hloubky do 150 mm včetně vysekání, vyčištění a vyplnění drážky po vložení lana s výztuží včetně kotviček</t>
  </si>
  <si>
    <t>-123500917</t>
  </si>
  <si>
    <t>https://podminky.urs.cz/item/CS_URS_2022_01/985621111</t>
  </si>
  <si>
    <t>čv103</t>
  </si>
  <si>
    <t xml:space="preserve">příčné ztužení </t>
  </si>
  <si>
    <t>"1-4"6,105+6,164+6,041+5,858</t>
  </si>
  <si>
    <t>podélné ztužení</t>
  </si>
  <si>
    <t>"5-8"12,0*4</t>
  </si>
  <si>
    <t>985621211</t>
  </si>
  <si>
    <t>Spínání objektů lany prostup pro lano přes zeď s vyvrtáním otvoru průměru do 40 mm a jeho vyčištěním včetně zainjektování vrtu cementovou maltou</t>
  </si>
  <si>
    <t>-1202952070</t>
  </si>
  <si>
    <t>https://podminky.urs.cz/item/CS_URS_2022_01/985621211</t>
  </si>
  <si>
    <t>"1-4"(0,876+1,545)+(1,086+0,932)+(1,046+0,923)+(1,112+0,673)</t>
  </si>
  <si>
    <t>985621311</t>
  </si>
  <si>
    <t>Spínání objektů lany vložení a dodání lana průměru do 20 mm</t>
  </si>
  <si>
    <t>-1724910918</t>
  </si>
  <si>
    <t>https://podminky.urs.cz/item/CS_URS_2022_01/985621311</t>
  </si>
  <si>
    <t>985621411</t>
  </si>
  <si>
    <t>Spínání objektů lany kotevní oblast včetně vysekání, vyčištění a zapravení po vložení lana s kotevní deskou včetně kotevní sady (kotva, objímka, čelisti) rozměru do 300 x 300 x 20 mm</t>
  </si>
  <si>
    <t>-1744258325</t>
  </si>
  <si>
    <t>https://podminky.urs.cz/item/CS_URS_2022_01/985621411</t>
  </si>
  <si>
    <t>"1-4"2*4</t>
  </si>
  <si>
    <t>98přkd</t>
  </si>
  <si>
    <t>Příplatek na větší kotevní desku 300x400x16mm (cca o 1/3 větší rozměr než je v ceníkové položce)</t>
  </si>
  <si>
    <t>577741799</t>
  </si>
  <si>
    <t>98zko</t>
  </si>
  <si>
    <t>Spínání objektů lany - ztracená kotevní oblast včetně vysekání, vyčištění a zapravení (150/900/180mm) po vložení lana s kotevním prvkem U140 dl.800mm s trny do zdiva na chem.kotvu</t>
  </si>
  <si>
    <t>-936964866</t>
  </si>
  <si>
    <t>"5-8"4</t>
  </si>
  <si>
    <t>98zkoss</t>
  </si>
  <si>
    <t>Spínání objektů lany - kotevní oblast s oboustrannou kotvou včetně vysekání, vyčištění a zapravení (600/300/200mm) po vložení lana s oboustrannou kotvou velikosti cca 500/200/150mm</t>
  </si>
  <si>
    <t>1435752473</t>
  </si>
  <si>
    <t>"5-8"2</t>
  </si>
  <si>
    <t>985621511</t>
  </si>
  <si>
    <t>Spínání objektů lany napnutí lana průměru do 20 mm</t>
  </si>
  <si>
    <t>190202741</t>
  </si>
  <si>
    <t>https://podminky.urs.cz/item/CS_URS_2022_01/985621511</t>
  </si>
  <si>
    <t>"1-4"4*2</t>
  </si>
  <si>
    <t>"5-8"4*2</t>
  </si>
  <si>
    <t>783kp</t>
  </si>
  <si>
    <t>Ocelové kotevní prvky - povrchová úprava 2x zákl.nátěrem před osazením (uvažováno max.1,0m2/kus)</t>
  </si>
  <si>
    <t>-530323234</t>
  </si>
  <si>
    <t>"kotev.deska 400/300"4*2</t>
  </si>
  <si>
    <t>"ztracené kotvy U140 dl.800mm"4</t>
  </si>
  <si>
    <t>"oboustranné kotvy"2</t>
  </si>
  <si>
    <t>783sozot</t>
  </si>
  <si>
    <t>Odkryté stávající ztužující ocel.táhla se stěnovými kleštěmi (dvojice kleští 50/6mm dl.700mm) - očištění, aktivace a 2x zákl.nátěr</t>
  </si>
  <si>
    <t>-2001167559</t>
  </si>
  <si>
    <t>612131121</t>
  </si>
  <si>
    <t>Podkladní a spojovací vrstva vnitřních omítaných ploch penetrace disperzní nanášená ručně stěn</t>
  </si>
  <si>
    <t>-1202374535</t>
  </si>
  <si>
    <t>https://podminky.urs.cz/item/CS_URS_2022_01/612131121</t>
  </si>
  <si>
    <t>612321131</t>
  </si>
  <si>
    <t>Potažení vnitřních ploch vápenocementovým štukem tloušťky do 3 mm svislých konstrukcí stěn</t>
  </si>
  <si>
    <t>-625346130</t>
  </si>
  <si>
    <t>https://podminky.urs.cz/item/CS_URS_2022_01/612321131</t>
  </si>
  <si>
    <t>uvažováno se š.200mm</t>
  </si>
  <si>
    <t>"1-4"0,2*(6,105+6,164+6,041+5,858)</t>
  </si>
  <si>
    <t>61pš</t>
  </si>
  <si>
    <t>Přebroušení přechodu starý x nový štuk</t>
  </si>
  <si>
    <t>2064129039</t>
  </si>
  <si>
    <t>"1-4"2*(6,105+6,164+6,041+5,858)</t>
  </si>
  <si>
    <t>949101111</t>
  </si>
  <si>
    <t>Lešení pomocné pracovní pro objekty pozemních staveb pro zatížení do 150 kg/m2, o výšce lešeňové podlahy do 1,9 m</t>
  </si>
  <si>
    <t>1842827388</t>
  </si>
  <si>
    <t>https://podminky.urs.cz/item/CS_URS_2022_01/949101111</t>
  </si>
  <si>
    <t>"1-4"1,2*(6,105+6,164+6,041+5,858)</t>
  </si>
  <si>
    <t>-1983713054</t>
  </si>
  <si>
    <t>"prvek 9"50</t>
  </si>
  <si>
    <t>985141111</t>
  </si>
  <si>
    <t>Vyčištění trhlin nebo dutin ve zdivu šířky do 30 mm, hloubky do 150 mm</t>
  </si>
  <si>
    <t>-635420138</t>
  </si>
  <si>
    <t>https://podminky.urs.cz/item/CS_URS_2022_01/985141111</t>
  </si>
  <si>
    <t>předběžná položka - odsouhlasí TDI</t>
  </si>
  <si>
    <t>"uvažováno pro trhliny sešité helikální výztuží"50*0,5</t>
  </si>
  <si>
    <t>985411111</t>
  </si>
  <si>
    <t>Beztlakové zalití trhlin a dutin aktivovanou maltou</t>
  </si>
  <si>
    <t>787357787</t>
  </si>
  <si>
    <t>https://podminky.urs.cz/item/CS_URS_2022_01/985411111</t>
  </si>
  <si>
    <t>položka pro ocenění jakéhokoliv způsobu vyplnění trhlin!!!</t>
  </si>
  <si>
    <t>"uvažováno pro trhliny sešité helikální výztuží"50*0,5*0,02*0,15</t>
  </si>
  <si>
    <t>985411912</t>
  </si>
  <si>
    <t>Beztlakové zalití trhlin a dutin Příplatek k ceně za objem do 1 m3 jednotlivě</t>
  </si>
  <si>
    <t>-1439730541</t>
  </si>
  <si>
    <t>https://podminky.urs.cz/item/CS_URS_2022_01/985411912</t>
  </si>
  <si>
    <t>997013213</t>
  </si>
  <si>
    <t>Vnitrostaveništní doprava suti a vybouraných hmot vodorovně do 50 m svisle ručně pro budovy a haly výšky přes 9 do 12 m</t>
  </si>
  <si>
    <t>1784019248</t>
  </si>
  <si>
    <t>https://podminky.urs.cz/item/CS_URS_2022_01/997013213</t>
  </si>
  <si>
    <t>1534632976</t>
  </si>
  <si>
    <t>108</t>
  </si>
  <si>
    <t>-910399718</t>
  </si>
  <si>
    <t>12,637*14 'Přepočtené koeficientem množství</t>
  </si>
  <si>
    <t>109</t>
  </si>
  <si>
    <t>1547876709</t>
  </si>
  <si>
    <t>111</t>
  </si>
  <si>
    <t>817056847</t>
  </si>
  <si>
    <t>145</t>
  </si>
  <si>
    <t>784171001</t>
  </si>
  <si>
    <t>Olepování vnitřních ploch (materiál ve specifikaci) včetně pozdějšího odlepení páskou nebo fólií v místnostech výšky do 3,80 m</t>
  </si>
  <si>
    <t>76984489</t>
  </si>
  <si>
    <t>https://podminky.urs.cz/item/CS_URS_2022_01/784171001</t>
  </si>
  <si>
    <t>odhad rámy oken - oboustranně</t>
  </si>
  <si>
    <t>(1,14*2+0,74*2)*2</t>
  </si>
  <si>
    <t>(1,25*2+0,74*2)*2*2</t>
  </si>
  <si>
    <t>pro výmalbu po statickém zajištění</t>
  </si>
  <si>
    <t>"předběžná výměra - odsouhlasí TDI"50</t>
  </si>
  <si>
    <t>146</t>
  </si>
  <si>
    <t>58124840</t>
  </si>
  <si>
    <t>páska malířská z PVC a UV odolná (7 dnů) do š 50mm</t>
  </si>
  <si>
    <t>-700319964</t>
  </si>
  <si>
    <t>73,44*1,05 'Přepočtené koeficientem množství</t>
  </si>
  <si>
    <t>147</t>
  </si>
  <si>
    <t>784171121</t>
  </si>
  <si>
    <t>Zakrytí nemalovaných ploch (materiál ve specifikaci) včetně pozdějšího odkrytí konstrukcí nebo samostatných prvků např. schodišť, nábytku, radiátorů, zábradlí v místnostech výšky do 3,80</t>
  </si>
  <si>
    <t>-340005862</t>
  </si>
  <si>
    <t>https://podminky.urs.cz/item/CS_URS_2022_01/784171121</t>
  </si>
  <si>
    <t>pro výmalbu vnitřních špalet u měněných rámů oken (cca 5m2 folie/okno)</t>
  </si>
  <si>
    <t>5,0*3</t>
  </si>
  <si>
    <t>150</t>
  </si>
  <si>
    <t>148</t>
  </si>
  <si>
    <t>28323156</t>
  </si>
  <si>
    <t>fólie pro malířské potřeby zakrývací tl 41µ 4x5m</t>
  </si>
  <si>
    <t>-397832039</t>
  </si>
  <si>
    <t>165*1,05 'Přepočtené koeficientem množství</t>
  </si>
  <si>
    <t>149</t>
  </si>
  <si>
    <t>784111001</t>
  </si>
  <si>
    <t>Oprášení (ometení) podkladu v místnostech výšky do 3,80 m</t>
  </si>
  <si>
    <t>-1251888452</t>
  </si>
  <si>
    <t>https://podminky.urs.cz/item/CS_URS_2022_01/784111001</t>
  </si>
  <si>
    <t>784181121</t>
  </si>
  <si>
    <t>Penetrace podkladu jednonásobná hloubková akrylátová bezbarvá v místnostech výšky do 3,80 m</t>
  </si>
  <si>
    <t>427087919</t>
  </si>
  <si>
    <t>https://podminky.urs.cz/item/CS_URS_2022_01/784181121</t>
  </si>
  <si>
    <t>151</t>
  </si>
  <si>
    <t>784211111</t>
  </si>
  <si>
    <t>Malby z malířských směsí oděruvzdorných za mokra dvojnásobné, bílé za mokra oděruvzdorné velmi dobře v místnostech výšky do 3,80 m</t>
  </si>
  <si>
    <t>2113027375</t>
  </si>
  <si>
    <t>https://podminky.urs.cz/item/CS_URS_2022_01/784211111</t>
  </si>
  <si>
    <t>výmalba vnitřních špalet u měněných rámů oken (2m2/okno)</t>
  </si>
  <si>
    <t>2,0*3</t>
  </si>
  <si>
    <t>výmalba po statickém zajištění - čv103</t>
  </si>
  <si>
    <t>"chodba 209 - stěna"2,74*3,52+(11,58+2,3)*2,9</t>
  </si>
  <si>
    <t>"212 stěna"5,858*3,03</t>
  </si>
  <si>
    <t>"213 stěna"(6,041+6,164)*3,15</t>
  </si>
  <si>
    <t>"215 stěna"6,105*3,4</t>
  </si>
  <si>
    <t>09 - VRN</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</si>
  <si>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</si>
  <si>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</si>
  <si>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</si>
  <si>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</si>
  <si>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</si>
  <si>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Vedlejší rozpočtové náklady</t>
  </si>
  <si>
    <t>VRN1</t>
  </si>
  <si>
    <t>Průzkumné, geodetické a projektové práce</t>
  </si>
  <si>
    <t>011002000</t>
  </si>
  <si>
    <t>Průzkumné práce</t>
  </si>
  <si>
    <t>…</t>
  </si>
  <si>
    <t>1024</t>
  </si>
  <si>
    <t>700703023</t>
  </si>
  <si>
    <t>https://podminky.urs.cz/item/CS_URS_2022_01/011002000</t>
  </si>
  <si>
    <t>"např.odpojení sítí před bouráním,sondy dle potřeby, vytyčení sítí"1</t>
  </si>
  <si>
    <t>013203000</t>
  </si>
  <si>
    <t>Dokumentace stavby bez rozlišení</t>
  </si>
  <si>
    <t>-1469552985</t>
  </si>
  <si>
    <t>https://podminky.urs.cz/item/CS_URS_2022_01/013203000</t>
  </si>
  <si>
    <t>"dílenská a výrobní dokumentace v potřebném rozsahu pro stavbu, statika např.pro lešení,..."1</t>
  </si>
  <si>
    <t>Projekt dopravně inženýrských opatření (DIO) dle potřeby stavby</t>
  </si>
  <si>
    <t>PD lešení vč.sítí, kotevní plán na základě statického výpočtu</t>
  </si>
  <si>
    <t>013254000</t>
  </si>
  <si>
    <t>Dokumentace skutečného provedení stavby</t>
  </si>
  <si>
    <t>1482647871</t>
  </si>
  <si>
    <t>https://podminky.urs.cz/item/CS_URS_2022_01/013254000</t>
  </si>
  <si>
    <t>VRN3</t>
  </si>
  <si>
    <t>Zařízení staveniště</t>
  </si>
  <si>
    <t>030001000</t>
  </si>
  <si>
    <t>-2091742143</t>
  </si>
  <si>
    <t>https://podminky.urs.cz/item/CS_URS_2022_01/030001000</t>
  </si>
  <si>
    <t>"zřízení, provoz a zrušení zs (buňky, wc, stav.výtah případně jeřáb, vše potřebné pro realizaci díla dle uvážení zhotovitele)"1</t>
  </si>
  <si>
    <t>Zajištění oplocení stavby pevnými zábranami, zajištění zamezení vstupu na lešení pevnými zábranami do výšky cca 3,0 m, vše dle požadavku KooBOZP</t>
  </si>
  <si>
    <t xml:space="preserve">Zajištění vstupů do objektu lávkami s dřevěným zábradlím dle požadavku KooBOZP </t>
  </si>
  <si>
    <t>"ochranné zábralí, oplocení"</t>
  </si>
  <si>
    <t>"dočasná ochrana stávajících kcí,vzrostlé zeleně (kmeny stromů), podlah a zařízení proti poškození a znečištění (např. OSB + geotextílie, folie PE)"</t>
  </si>
  <si>
    <t>ochrana litin.lampy VO na fasádě dle čv104-pozn.4</t>
  </si>
  <si>
    <t>ochrana žulkové dlažby geotextílií - i pod lešení (cca 150m2)</t>
  </si>
  <si>
    <t>očištění žulové dlažby po dokončení prací (cca 150m2)</t>
  </si>
  <si>
    <t>SO01 - čv102-pozn.1 (ochana stáv.dveří folií)</t>
  </si>
  <si>
    <t>čištění komunikace</t>
  </si>
  <si>
    <t>zhotovení DIO</t>
  </si>
  <si>
    <t>zajištění průchodu pro pěší</t>
  </si>
  <si>
    <t>zábory</t>
  </si>
  <si>
    <t>VRN4</t>
  </si>
  <si>
    <t>Inženýrská činnost</t>
  </si>
  <si>
    <t>043002000</t>
  </si>
  <si>
    <t>Zkoušky a ostatní měření</t>
  </si>
  <si>
    <t>-244644226</t>
  </si>
  <si>
    <t>https://podminky.urs.cz/item/CS_URS_2022_01/043002000</t>
  </si>
  <si>
    <t>"zhutnění, odtrhové atd."1</t>
  </si>
  <si>
    <t>lešení (tahové zkoušky, zkoušky kotev)</t>
  </si>
  <si>
    <t>zkouška přídržnosti ponechaných omítek</t>
  </si>
  <si>
    <t>045002000</t>
  </si>
  <si>
    <t>Kompletační a koordinační činnost</t>
  </si>
  <si>
    <t>-1000898196</t>
  </si>
  <si>
    <t>https://podminky.urs.cz/item/CS_URS_2022_01/045002000</t>
  </si>
  <si>
    <t>"např. koordinace instalací, fotodokumentace stáv.stavu (3x CD, ev. znalecký posudek), sledování případných trhlin kcí terčíky atd."1</t>
  </si>
  <si>
    <t>vypracování a předání Kontrolních a zkušebních plánů dle SOD</t>
  </si>
  <si>
    <t>Předání rizik zhotovitele a subdodavatelů KooBOZP</t>
  </si>
  <si>
    <t>Vypracování a aktualizace detailního týdenního HMG</t>
  </si>
  <si>
    <t>dodání všech dokladů dle SOD</t>
  </si>
  <si>
    <t>lešenářské průkazy</t>
  </si>
  <si>
    <t>Návod na užívání, provoz a údržbu včetně zaškolení obsluhy atd.</t>
  </si>
  <si>
    <t>předložení vzorků dlažeb, obkladů, vnějších omítek, atd.</t>
  </si>
  <si>
    <t>vzorky 0,5x0,5m fasádní barvy na podklad fasády</t>
  </si>
  <si>
    <t>zaškolení obsluhy</t>
  </si>
  <si>
    <t xml:space="preserve">technologický postup opravy fasády s uvedením konkrétních materiálů pro odsouhlasení investorem a památkáři </t>
  </si>
  <si>
    <t>detailní zaměření zdobných prvků fasády pro zpětné vyhotovení</t>
  </si>
  <si>
    <t>VRN7</t>
  </si>
  <si>
    <t>Provozní vlivy</t>
  </si>
  <si>
    <t>070001000</t>
  </si>
  <si>
    <t>2139907617</t>
  </si>
  <si>
    <t>https://podminky.urs.cz/item/CS_URS_2022_01/070001000</t>
  </si>
  <si>
    <t>např. omezený přístup vlivem investora, třetích osob</t>
  </si>
  <si>
    <t>ztížený pohyb vozidel v centrech měst</t>
  </si>
  <si>
    <t>071103000</t>
  </si>
  <si>
    <t>Provoz investora</t>
  </si>
  <si>
    <t>-2005895173</t>
  </si>
  <si>
    <t>https://podminky.urs.cz/item/CS_URS_2022_01/071103000</t>
  </si>
  <si>
    <t>"pokud budou práce probíhat za provozu, mohou z toho vyplývat nějaká omezení (hlučnost, prašnost,...)"1</t>
  </si>
  <si>
    <t>SEZNAM FIGUR</t>
  </si>
  <si>
    <t>Výměra</t>
  </si>
  <si>
    <t xml:space="preserve"> 01/ a</t>
  </si>
  <si>
    <t>Použití figury:</t>
  </si>
  <si>
    <t>Hloubení nezapažených jam v soudržných horninách třídy těžitelnosti I skupiny 3 ručně</t>
  </si>
  <si>
    <t>Nakládání výkopku z hornin třídy těžitelnosti I skupiny 1 až 3 ručně</t>
  </si>
  <si>
    <t>Zásyp jam, šachet rýh nebo kolem objektů sypaninou se zhutněním ručně</t>
  </si>
  <si>
    <t xml:space="preserve"> 01/ b</t>
  </si>
  <si>
    <t>oo100</t>
  </si>
  <si>
    <t>otlučené omítky ze 100%</t>
  </si>
  <si>
    <t>v ceně je proškrábnutí spár hl.20mm!!!</t>
  </si>
  <si>
    <t>čv102,pohledy</t>
  </si>
  <si>
    <t>otlučení ze 100% od 0,3m nad UT po úroveň 2,0m nad UT</t>
  </si>
  <si>
    <t>"zdivo - det.soklu A"(2,0-0,3)*(1,19+13,56-1,41-1,0*2+1,02+0,65+0,57+0,78+0,87+0,95+0,67+0,15+1,67-0,8+0,15+1,79+3,18+5,96+1,69+1,87)</t>
  </si>
  <si>
    <t>-(0,52-0,3)*3,18</t>
  </si>
  <si>
    <t>-0,52*0,6+0,17*(0,6*2)</t>
  </si>
  <si>
    <t>-0,65*0,98</t>
  </si>
  <si>
    <t>"sloupy - det.soklu B"(2,0-0,3)*(0,67*4)*2</t>
  </si>
  <si>
    <t>oo90</t>
  </si>
  <si>
    <t>plocha fasády otloukaná z 90% a oškrábaná z 10%</t>
  </si>
  <si>
    <t>čv102,103,pohledy</t>
  </si>
  <si>
    <t>otlučení z 90% od 2,0m nad UT (bude přepočteno koef.mn.=0,9)</t>
  </si>
  <si>
    <t>počítáno z pohledových ploch</t>
  </si>
  <si>
    <t>P5</t>
  </si>
  <si>
    <t>(3,3-2,0)*(1,69+1,535+1,19)-(2,75-2,0)*1,535</t>
  </si>
  <si>
    <t>1,01*3,15</t>
  </si>
  <si>
    <t>1,97*3,27-1,57*1,5-0,4*1,0-1,42*1,75</t>
  </si>
  <si>
    <t>1,84*3,5</t>
  </si>
  <si>
    <t>P2</t>
  </si>
  <si>
    <t>(2,07-2,0)*1,53</t>
  </si>
  <si>
    <t>(3,05-2,0)*0,35</t>
  </si>
  <si>
    <t>(2,82-2,0)*(1,64+1,62)+0,35*(1,64+1,62)-1,41*0,15</t>
  </si>
  <si>
    <t>(2,75-2,0)*(1,0+1,18)+(3,14*0,55*0,55/2)*2</t>
  </si>
  <si>
    <t>(2,3-2,0)*(0,68+0,7)</t>
  </si>
  <si>
    <t>(2,75-2,0)*1,34+3,14*0,6*0,6/2</t>
  </si>
  <si>
    <t>P2 a uzavřený prostor</t>
  </si>
  <si>
    <t>(2,24-2,0)*0,95</t>
  </si>
  <si>
    <t>((2,45-2,0)*1,47+0,15*1,47)*2</t>
  </si>
  <si>
    <t>(2,45-2,0)*(1,02+0,87)</t>
  </si>
  <si>
    <t>P3</t>
  </si>
  <si>
    <t>(2,75-2,0)*0,67</t>
  </si>
  <si>
    <t>(3,3+1,01+0,15-2,0)*1,67</t>
  </si>
  <si>
    <t>(2,0+0,57)*1,85-0,58*1,51+0,13*(0,58+1,51*2)</t>
  </si>
  <si>
    <t>(7,08-2,0)*0,15</t>
  </si>
  <si>
    <t>(5,41+0,52-2,0)*1,79-0,52*0,28+0,17*(0,52+0,28*2)-0,58*1,51+0,13*(0,58+1,51*2)</t>
  </si>
  <si>
    <t>(7,08-5,41-0,52)*2,44</t>
  </si>
  <si>
    <t>P4</t>
  </si>
  <si>
    <t>(5,41+0,52-2,0)*3,65</t>
  </si>
  <si>
    <t>(8,1-2,0)*5,48+2,0*0,4</t>
  </si>
  <si>
    <t>(4,31-2,0)*(1,87-1,53)</t>
  </si>
  <si>
    <t>P1</t>
  </si>
  <si>
    <t>(2,75-2,0)*(0,67*2+0,15)</t>
  </si>
  <si>
    <t>0,55*9,79-0,35*(1,64+1,62)-(3,14*0,55*0,55/2)*2-3,14*0,6*0,6/2</t>
  </si>
  <si>
    <t>1,01*9,79</t>
  </si>
  <si>
    <t>1,28*9,8-(3,14*0,8*0,8/2)*5</t>
  </si>
  <si>
    <t>sloupy (mimo pohled P1)</t>
  </si>
  <si>
    <t>(2,75-2,0)*0,67*4</t>
  </si>
  <si>
    <t>(2,24-2,0)*0,67*2</t>
  </si>
  <si>
    <t>klenby (vzhledem ke složitosti některých klenbových podhledů je uvažováno s koef.1,4 na přepočet z půdorysné plochy podhledu (stropu))</t>
  </si>
  <si>
    <t>(1,535+1,19+0,98)*1,53</t>
  </si>
  <si>
    <t>0,37*1,19*1,4</t>
  </si>
  <si>
    <t>(1,64+0,48)*1,19</t>
  </si>
  <si>
    <t>(1,62+0,55)*1,2</t>
  </si>
  <si>
    <t>(1,01+0,55)*1,23</t>
  </si>
  <si>
    <t>(1,19+0,55)*1,27</t>
  </si>
  <si>
    <t>(1,34+0,55)*1,3</t>
  </si>
  <si>
    <t>(0,6+0,14)*0,67*2</t>
  </si>
  <si>
    <t>(0,65+0,27)*0,95</t>
  </si>
  <si>
    <t>(1,47+0,25)*1,02</t>
  </si>
  <si>
    <t>(0,78+0,25/2)*0,57</t>
  </si>
  <si>
    <t xml:space="preserve"> 02</t>
  </si>
  <si>
    <t>fasáda nad soklem z fortenské</t>
  </si>
  <si>
    <t>hfp</t>
  </si>
  <si>
    <t>hydrofobizovaná plocha fasády od UT po 30cm nad UT průjezdu</t>
  </si>
  <si>
    <t>0,3m nad UT</t>
  </si>
  <si>
    <t>čv103 a TZ</t>
  </si>
  <si>
    <t>čv102-pozn.2</t>
  </si>
  <si>
    <t>0,3*9,22</t>
  </si>
  <si>
    <t>čv102-pozn.3</t>
  </si>
  <si>
    <t>0,3*(9,17+0,3)</t>
  </si>
  <si>
    <t>ošf</t>
  </si>
  <si>
    <t>oškrábaná fasáda průjezdu</t>
  </si>
  <si>
    <t xml:space="preserve">na průnik 4ks bočních kleneb s hřebínky připočteno dalších 20%  k ploše hlavní klenby</t>
  </si>
  <si>
    <t>v.klenby cca 2,13m (1,99m a 2,26m = prům.cca 2,13m) (hrana otlučené fasády)</t>
  </si>
  <si>
    <t>šířka klenby cca 4,74m (4,85m a 4,62m = prům.cca 4,74m)</t>
  </si>
  <si>
    <t>délka klenby cca 9,2m (9,22m a 9,17m = prům.cca 9,2m)</t>
  </si>
  <si>
    <t>"koef.1,2 na průnik 4ks bočních kleneb s hřebínky"((4,74+2,13)*9,2)*1,2</t>
  </si>
  <si>
    <t>-1,24*0,7+0,34*(1,24+0,7*2)</t>
  </si>
  <si>
    <t>otf</t>
  </si>
  <si>
    <t>otlučená fasáda průjezdu</t>
  </si>
  <si>
    <t>((1,26+1,35)/2+1,6)*9,22</t>
  </si>
  <si>
    <t>-1,24*0,8+0,34*(1,24+0,8*2)</t>
  </si>
  <si>
    <t>0,05*(1,6*4+2,88+3,16)</t>
  </si>
  <si>
    <t>(((1,63+0,53+0,6)+(1,5+0,6+0,6))/2)*9,17</t>
  </si>
  <si>
    <t>(0,6+0,6+1,5)*0,3</t>
  </si>
  <si>
    <t>0,03*(1,63*2+3,29)</t>
  </si>
  <si>
    <t>0,05*(1,5*2+2,56)</t>
  </si>
  <si>
    <t>sof</t>
  </si>
  <si>
    <t>sanační omítka fasády průjezdu</t>
  </si>
  <si>
    <t>čv103, TZ</t>
  </si>
  <si>
    <t>provedení od cca 30cm nad úrovení terénu</t>
  </si>
  <si>
    <t>((1,26-0,9+1,35-0,9)/2+1,6)*9,22</t>
  </si>
  <si>
    <t>(((1,63+0,53-0,3)+(1,5+0,6-0,3))/2)*9,17</t>
  </si>
  <si>
    <t>(0,6-0,3+1,5)*0,3</t>
  </si>
  <si>
    <t>soff</t>
  </si>
  <si>
    <t>sanační omítka fasády z fortenské</t>
  </si>
  <si>
    <t>systém trass-vápenné sanační omítky!!!</t>
  </si>
  <si>
    <t>čv104, TZ</t>
  </si>
  <si>
    <t>omítky nad soklem do výšky 2,0m</t>
  </si>
  <si>
    <t>"pohled 1"2,0*24,53</t>
  </si>
  <si>
    <t>"okna"-1,14*0,74-1,25*0,74*2-1,15*1,5+0,21*(1,15+1,5*2)</t>
  </si>
  <si>
    <t>"pohled 2"2,0*(5,3-4,84)</t>
  </si>
  <si>
    <t>"pohled 2 - cca přípočet na rozšíření v patě klenbového vstupu průjezdu"0,25*2</t>
  </si>
  <si>
    <t>soklf</t>
  </si>
  <si>
    <t>sokl fortenská</t>
  </si>
  <si>
    <t>"sokl - dveře neodečítány (cca +-0 s ostěním)"24,53*(0,55+0,97)/2+0,97*(5,15-4,84)</t>
  </si>
  <si>
    <t>čv102-pozn.1</t>
  </si>
  <si>
    <t>0,6*0,6*(9,85+10,0)</t>
  </si>
  <si>
    <t>0,3*0,4*0,6</t>
  </si>
  <si>
    <t>zásyp</t>
  </si>
  <si>
    <t>0,6*(0,6-0,25-0,1)*(9,85+10,0)</t>
  </si>
  <si>
    <t>0,3*0,4*(0,6-0,25-0,1)</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</si>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</sst>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5">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0000A8"/>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9"/>
      <color rgb="FF0000FF"/>
      <name val="Arial CE"/>
    </font>
    <font>
      <i/>
      <sz val="8"/>
      <color rgb="FF0000FF"/>
      <name val="Arial CE"/>
    </font>
    <font>
      <i/>
      <sz val="7"/>
      <color rgb="FF969696"/>
      <name val="Arial CE"/>
    </font>
    <font>
      <b/>
      <sz val="9"/>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53" fillId="0" borderId="0" applyNumberFormat="0" applyFill="0" applyBorder="0" applyAlignment="0" applyProtection="0"/>
  </cellStyleXfs>
  <cellXfs count="398">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32" fillId="0" borderId="0" xfId="0" applyFont="1" applyAlignment="1">
      <alignment horizontal="left" vertical="center"/>
    </xf>
    <xf numFmtId="0" fontId="0" fillId="0" borderId="2" xfId="0" applyBorder="1"/>
    <xf numFmtId="0" fontId="0" fillId="0" borderId="3" xfId="0" applyBorder="1"/>
    <xf numFmtId="0" fontId="15" fillId="0" borderId="0" xfId="0" applyFont="1" applyAlignment="1">
      <alignment horizontal="left" vertical="center"/>
    </xf>
    <xf numFmtId="0" fontId="33"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4"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5" fillId="0" borderId="13" xfId="0" applyNumberFormat="1" applyFont="1" applyBorder="1" applyAlignment="1" applyProtection="1"/>
    <xf numFmtId="166" fontId="35" fillId="0" borderId="14" xfId="0" applyNumberFormat="1" applyFont="1" applyBorder="1" applyAlignment="1" applyProtection="1"/>
    <xf numFmtId="4" fontId="36"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7" fillId="0" borderId="0" xfId="0" applyFont="1" applyAlignment="1" applyProtection="1">
      <alignment horizontal="left" vertical="center"/>
    </xf>
    <xf numFmtId="0" fontId="38"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9"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40" fillId="0" borderId="23" xfId="0" applyFont="1" applyBorder="1" applyAlignment="1" applyProtection="1">
      <alignment horizontal="center" vertical="center"/>
    </xf>
    <xf numFmtId="49" fontId="40" fillId="0" borderId="23" xfId="0" applyNumberFormat="1" applyFont="1" applyBorder="1" applyAlignment="1" applyProtection="1">
      <alignment horizontal="left" vertical="center" wrapText="1"/>
    </xf>
    <xf numFmtId="0" fontId="40" fillId="0" borderId="23" xfId="0" applyFont="1" applyBorder="1" applyAlignment="1" applyProtection="1">
      <alignment horizontal="left" vertical="center" wrapText="1"/>
    </xf>
    <xf numFmtId="0" fontId="40" fillId="0" borderId="23" xfId="0" applyFont="1" applyBorder="1" applyAlignment="1" applyProtection="1">
      <alignment horizontal="center" vertical="center" wrapText="1"/>
    </xf>
    <xf numFmtId="167" fontId="40" fillId="0" borderId="23" xfId="0" applyNumberFormat="1" applyFont="1" applyBorder="1" applyAlignment="1" applyProtection="1">
      <alignment vertical="center"/>
    </xf>
    <xf numFmtId="4" fontId="40" fillId="2" borderId="23" xfId="0" applyNumberFormat="1" applyFont="1" applyFill="1" applyBorder="1" applyAlignment="1" applyProtection="1">
      <alignment vertical="center"/>
      <protection locked="0"/>
    </xf>
    <xf numFmtId="4" fontId="40" fillId="0" borderId="23" xfId="0" applyNumberFormat="1" applyFont="1" applyBorder="1" applyAlignment="1" applyProtection="1">
      <alignment vertical="center"/>
    </xf>
    <xf numFmtId="0" fontId="41" fillId="0" borderId="4" xfId="0" applyFont="1" applyBorder="1" applyAlignment="1">
      <alignment vertical="center"/>
    </xf>
    <xf numFmtId="0" fontId="40" fillId="2" borderId="15" xfId="0" applyFont="1" applyFill="1" applyBorder="1" applyAlignment="1" applyProtection="1">
      <alignment horizontal="left" vertical="center"/>
      <protection locked="0"/>
    </xf>
    <xf numFmtId="0" fontId="40" fillId="0" borderId="0" xfId="0" applyFont="1" applyBorder="1" applyAlignment="1" applyProtection="1">
      <alignment horizontal="center" vertical="center"/>
    </xf>
    <xf numFmtId="0" fontId="42" fillId="0" borderId="0" xfId="0" applyFont="1" applyAlignment="1" applyProtection="1">
      <alignment vertical="center" wrapText="1"/>
    </xf>
    <xf numFmtId="0" fontId="12" fillId="0" borderId="20" xfId="0" applyFont="1" applyBorder="1" applyAlignment="1" applyProtection="1">
      <alignment vertical="center"/>
    </xf>
    <xf numFmtId="0" fontId="12" fillId="0" borderId="21" xfId="0" applyFont="1" applyBorder="1" applyAlignment="1" applyProtection="1">
      <alignment vertical="center"/>
    </xf>
    <xf numFmtId="0" fontId="12" fillId="0" borderId="22" xfId="0" applyFont="1"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4" xfId="0" applyFont="1" applyBorder="1" applyAlignment="1">
      <alignment horizontal="center" vertical="center" wrapText="1"/>
    </xf>
    <xf numFmtId="0" fontId="23" fillId="4" borderId="17" xfId="0" applyFont="1" applyFill="1" applyBorder="1" applyAlignment="1">
      <alignment horizontal="center" vertical="center" wrapText="1"/>
    </xf>
    <xf numFmtId="0" fontId="23" fillId="4" borderId="18" xfId="0" applyFont="1" applyFill="1" applyBorder="1" applyAlignment="1">
      <alignment horizontal="center" vertical="center" wrapText="1"/>
    </xf>
    <xf numFmtId="0" fontId="23" fillId="4" borderId="19" xfId="0" applyFont="1" applyFill="1" applyBorder="1" applyAlignment="1">
      <alignment horizontal="center" vertical="center" wrapText="1"/>
    </xf>
    <xf numFmtId="0" fontId="4" fillId="0" borderId="0" xfId="0" applyFont="1" applyAlignment="1">
      <alignment horizontal="left" vertical="center" wrapText="1"/>
    </xf>
    <xf numFmtId="0" fontId="43" fillId="0" borderId="17" xfId="0" applyFont="1" applyBorder="1" applyAlignment="1">
      <alignment horizontal="left" vertical="center" wrapText="1"/>
    </xf>
    <xf numFmtId="0" fontId="43" fillId="0" borderId="23" xfId="0" applyFont="1" applyBorder="1" applyAlignment="1">
      <alignment horizontal="left" vertical="center" wrapText="1"/>
    </xf>
    <xf numFmtId="0" fontId="43" fillId="0" borderId="23" xfId="0" applyFont="1" applyBorder="1" applyAlignment="1">
      <alignment horizontal="left" vertical="center"/>
    </xf>
    <xf numFmtId="167" fontId="43" fillId="0" borderId="19"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6" fillId="0" borderId="0" xfId="0" applyFont="1" applyAlignment="1">
      <alignment horizontal="left" vertical="center"/>
    </xf>
    <xf numFmtId="0" fontId="0" fillId="0" borderId="0" xfId="0" applyAlignment="1">
      <alignment vertical="top"/>
    </xf>
    <xf numFmtId="0" fontId="44" fillId="0" borderId="24" xfId="0" applyFont="1" applyBorder="1" applyAlignment="1">
      <alignment vertical="center" wrapText="1"/>
    </xf>
    <xf numFmtId="0" fontId="44" fillId="0" borderId="25" xfId="0" applyFont="1" applyBorder="1" applyAlignment="1">
      <alignment vertical="center" wrapText="1"/>
    </xf>
    <xf numFmtId="0" fontId="44" fillId="0" borderId="26" xfId="0" applyFont="1" applyBorder="1" applyAlignment="1">
      <alignment vertical="center" wrapText="1"/>
    </xf>
    <xf numFmtId="0" fontId="44" fillId="0" borderId="27" xfId="0" applyFont="1" applyBorder="1" applyAlignment="1">
      <alignment horizontal="center" vertical="center" wrapText="1"/>
    </xf>
    <xf numFmtId="0" fontId="45" fillId="0" borderId="1" xfId="0" applyFont="1" applyBorder="1" applyAlignment="1">
      <alignment horizontal="center" vertical="center" wrapText="1"/>
    </xf>
    <xf numFmtId="0" fontId="44" fillId="0" borderId="28" xfId="0" applyFont="1" applyBorder="1" applyAlignment="1">
      <alignment horizontal="center" vertical="center" wrapText="1"/>
    </xf>
    <xf numFmtId="0" fontId="44" fillId="0" borderId="27" xfId="0" applyFont="1" applyBorder="1" applyAlignment="1">
      <alignment vertical="center" wrapText="1"/>
    </xf>
    <xf numFmtId="0" fontId="46" fillId="0" borderId="29" xfId="0" applyFont="1" applyBorder="1" applyAlignment="1">
      <alignment horizontal="left" wrapText="1"/>
    </xf>
    <xf numFmtId="0" fontId="44" fillId="0" borderId="28" xfId="0" applyFont="1" applyBorder="1" applyAlignment="1">
      <alignment vertical="center" wrapText="1"/>
    </xf>
    <xf numFmtId="0" fontId="46" fillId="0" borderId="1" xfId="0" applyFont="1" applyBorder="1" applyAlignment="1">
      <alignment horizontal="left" vertical="center" wrapText="1"/>
    </xf>
    <xf numFmtId="0" fontId="47" fillId="0" borderId="1" xfId="0" applyFont="1" applyBorder="1" applyAlignment="1">
      <alignment horizontal="left" vertical="center" wrapText="1"/>
    </xf>
    <xf numFmtId="0" fontId="48" fillId="0" borderId="27" xfId="0" applyFont="1" applyBorder="1" applyAlignment="1">
      <alignment vertical="center" wrapText="1"/>
    </xf>
    <xf numFmtId="0" fontId="47" fillId="0" borderId="1" xfId="0" applyFont="1" applyBorder="1" applyAlignment="1">
      <alignment vertical="center" wrapText="1"/>
    </xf>
    <xf numFmtId="0" fontId="47" fillId="0" borderId="1" xfId="0" applyFont="1" applyBorder="1" applyAlignment="1">
      <alignment horizontal="left" vertical="center"/>
    </xf>
    <xf numFmtId="0" fontId="47" fillId="0" borderId="1" xfId="0" applyFont="1" applyBorder="1" applyAlignment="1">
      <alignment vertical="center"/>
    </xf>
    <xf numFmtId="49" fontId="47" fillId="0" borderId="1" xfId="0" applyNumberFormat="1" applyFont="1" applyBorder="1" applyAlignment="1">
      <alignment horizontal="left" vertical="center" wrapText="1"/>
    </xf>
    <xf numFmtId="49" fontId="47" fillId="0" borderId="1" xfId="0" applyNumberFormat="1" applyFont="1" applyBorder="1" applyAlignment="1">
      <alignment vertical="center" wrapText="1"/>
    </xf>
    <xf numFmtId="0" fontId="44" fillId="0" borderId="30" xfId="0" applyFont="1" applyBorder="1" applyAlignment="1">
      <alignment vertical="center" wrapText="1"/>
    </xf>
    <xf numFmtId="0" fontId="49" fillId="0" borderId="29" xfId="0" applyFont="1" applyBorder="1" applyAlignment="1">
      <alignment vertical="center" wrapText="1"/>
    </xf>
    <xf numFmtId="0" fontId="44" fillId="0" borderId="31" xfId="0" applyFont="1" applyBorder="1" applyAlignment="1">
      <alignment vertical="center" wrapText="1"/>
    </xf>
    <xf numFmtId="0" fontId="44" fillId="0" borderId="1" xfId="0" applyFont="1" applyBorder="1" applyAlignment="1">
      <alignment vertical="top"/>
    </xf>
    <xf numFmtId="0" fontId="44" fillId="0" borderId="0" xfId="0" applyFont="1" applyAlignment="1">
      <alignment vertical="top"/>
    </xf>
    <xf numFmtId="0" fontId="44" fillId="0" borderId="24" xfId="0" applyFont="1" applyBorder="1" applyAlignment="1">
      <alignment horizontal="left" vertical="center"/>
    </xf>
    <xf numFmtId="0" fontId="44" fillId="0" borderId="25" xfId="0" applyFont="1" applyBorder="1" applyAlignment="1">
      <alignment horizontal="left" vertical="center"/>
    </xf>
    <xf numFmtId="0" fontId="44" fillId="0" borderId="26" xfId="0" applyFont="1" applyBorder="1" applyAlignment="1">
      <alignment horizontal="left" vertical="center"/>
    </xf>
    <xf numFmtId="0" fontId="44" fillId="0" borderId="27" xfId="0" applyFont="1" applyBorder="1" applyAlignment="1">
      <alignment horizontal="left" vertical="center"/>
    </xf>
    <xf numFmtId="0" fontId="45" fillId="0" borderId="1" xfId="0" applyFont="1" applyBorder="1" applyAlignment="1">
      <alignment horizontal="center" vertical="center"/>
    </xf>
    <xf numFmtId="0" fontId="44" fillId="0" borderId="28" xfId="0" applyFont="1" applyBorder="1" applyAlignment="1">
      <alignment horizontal="left" vertical="center"/>
    </xf>
    <xf numFmtId="0" fontId="46" fillId="0" borderId="1" xfId="0" applyFont="1" applyBorder="1" applyAlignment="1">
      <alignment horizontal="left" vertical="center"/>
    </xf>
    <xf numFmtId="0" fontId="50" fillId="0" borderId="0" xfId="0" applyFont="1" applyAlignment="1">
      <alignment horizontal="left" vertical="center"/>
    </xf>
    <xf numFmtId="0" fontId="46" fillId="0" borderId="29" xfId="0" applyFont="1" applyBorder="1" applyAlignment="1">
      <alignment horizontal="left" vertical="center"/>
    </xf>
    <xf numFmtId="0" fontId="46" fillId="0" borderId="29" xfId="0" applyFont="1" applyBorder="1" applyAlignment="1">
      <alignment horizontal="center" vertical="center"/>
    </xf>
    <xf numFmtId="0" fontId="50" fillId="0" borderId="29" xfId="0" applyFont="1" applyBorder="1" applyAlignment="1">
      <alignment horizontal="left" vertical="center"/>
    </xf>
    <xf numFmtId="0" fontId="51" fillId="0" borderId="1" xfId="0" applyFont="1" applyBorder="1" applyAlignment="1">
      <alignment horizontal="left" vertical="center"/>
    </xf>
    <xf numFmtId="0" fontId="48" fillId="0" borderId="0" xfId="0" applyFont="1" applyAlignment="1">
      <alignment horizontal="left" vertical="center"/>
    </xf>
    <xf numFmtId="0" fontId="52" fillId="0" borderId="1" xfId="0" applyFont="1" applyBorder="1" applyAlignment="1">
      <alignment horizontal="left" vertical="center"/>
    </xf>
    <xf numFmtId="0" fontId="47" fillId="0" borderId="1" xfId="0" applyFont="1" applyBorder="1" applyAlignment="1">
      <alignment horizontal="center" vertical="center"/>
    </xf>
    <xf numFmtId="0" fontId="47" fillId="0" borderId="0" xfId="0" applyFont="1" applyAlignment="1">
      <alignment horizontal="left" vertical="center"/>
    </xf>
    <xf numFmtId="0" fontId="48" fillId="0" borderId="27" xfId="0" applyFont="1" applyBorder="1" applyAlignment="1">
      <alignment horizontal="left" vertical="center"/>
    </xf>
    <xf numFmtId="0" fontId="47" fillId="0" borderId="1" xfId="0" applyFont="1" applyFill="1" applyBorder="1" applyAlignment="1">
      <alignment horizontal="left" vertical="center"/>
    </xf>
    <xf numFmtId="0" fontId="47" fillId="0" borderId="1" xfId="0" applyFont="1" applyFill="1" applyBorder="1" applyAlignment="1">
      <alignment horizontal="center" vertical="center"/>
    </xf>
    <xf numFmtId="0" fontId="44" fillId="0" borderId="30" xfId="0" applyFont="1" applyBorder="1" applyAlignment="1">
      <alignment horizontal="left" vertical="center"/>
    </xf>
    <xf numFmtId="0" fontId="49" fillId="0" borderId="29" xfId="0" applyFont="1" applyBorder="1" applyAlignment="1">
      <alignment horizontal="left" vertical="center"/>
    </xf>
    <xf numFmtId="0" fontId="44" fillId="0" borderId="31" xfId="0" applyFont="1" applyBorder="1" applyAlignment="1">
      <alignment horizontal="left" vertical="center"/>
    </xf>
    <xf numFmtId="0" fontId="44" fillId="0" borderId="1" xfId="0" applyFont="1" applyBorder="1" applyAlignment="1">
      <alignment horizontal="left" vertical="center"/>
    </xf>
    <xf numFmtId="0" fontId="49" fillId="0" borderId="1" xfId="0" applyFont="1" applyBorder="1" applyAlignment="1">
      <alignment horizontal="left" vertical="center"/>
    </xf>
    <xf numFmtId="0" fontId="50" fillId="0" borderId="1" xfId="0" applyFont="1" applyBorder="1" applyAlignment="1">
      <alignment horizontal="left" vertical="center"/>
    </xf>
    <xf numFmtId="0" fontId="48" fillId="0" borderId="29" xfId="0" applyFont="1" applyBorder="1" applyAlignment="1">
      <alignment horizontal="left" vertical="center"/>
    </xf>
    <xf numFmtId="0" fontId="44" fillId="0" borderId="1" xfId="0" applyFont="1" applyBorder="1" applyAlignment="1">
      <alignment horizontal="left" vertical="center" wrapText="1"/>
    </xf>
    <xf numFmtId="0" fontId="48" fillId="0" borderId="1" xfId="0" applyFont="1" applyBorder="1" applyAlignment="1">
      <alignment horizontal="left" vertical="center" wrapText="1"/>
    </xf>
    <xf numFmtId="0" fontId="48" fillId="0" borderId="1" xfId="0" applyFont="1" applyBorder="1" applyAlignment="1">
      <alignment horizontal="center" vertical="center" wrapText="1"/>
    </xf>
    <xf numFmtId="0" fontId="44" fillId="0" borderId="24" xfId="0" applyFont="1" applyBorder="1" applyAlignment="1">
      <alignment horizontal="left" vertical="center" wrapText="1"/>
    </xf>
    <xf numFmtId="0" fontId="44" fillId="0" borderId="25" xfId="0" applyFont="1" applyBorder="1" applyAlignment="1">
      <alignment horizontal="left" vertical="center" wrapText="1"/>
    </xf>
    <xf numFmtId="0" fontId="44" fillId="0" borderId="26"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50" fillId="0" borderId="27" xfId="0" applyFont="1" applyBorder="1" applyAlignment="1">
      <alignment horizontal="left" vertical="center" wrapText="1"/>
    </xf>
    <xf numFmtId="0" fontId="50" fillId="0" borderId="28" xfId="0" applyFont="1" applyBorder="1" applyAlignment="1">
      <alignment horizontal="left" vertical="center" wrapText="1"/>
    </xf>
    <xf numFmtId="0" fontId="48" fillId="0" borderId="27" xfId="0" applyFont="1" applyBorder="1" applyAlignment="1">
      <alignment horizontal="left" vertical="center" wrapText="1"/>
    </xf>
    <xf numFmtId="0" fontId="48" fillId="0" borderId="1" xfId="0" applyFont="1" applyBorder="1" applyAlignment="1">
      <alignment horizontal="left" vertical="center"/>
    </xf>
    <xf numFmtId="0" fontId="48" fillId="0" borderId="28" xfId="0" applyFont="1" applyBorder="1" applyAlignment="1">
      <alignment horizontal="left" vertical="center" wrapText="1"/>
    </xf>
    <xf numFmtId="0" fontId="48" fillId="0" borderId="28" xfId="0" applyFont="1" applyBorder="1" applyAlignment="1">
      <alignment horizontal="left" vertical="center"/>
    </xf>
    <xf numFmtId="0" fontId="48" fillId="0" borderId="30" xfId="0" applyFont="1" applyBorder="1" applyAlignment="1">
      <alignment horizontal="left" vertical="center" wrapText="1"/>
    </xf>
    <xf numFmtId="0" fontId="48" fillId="0" borderId="29" xfId="0" applyFont="1" applyBorder="1" applyAlignment="1">
      <alignment horizontal="left" vertical="center" wrapText="1"/>
    </xf>
    <xf numFmtId="0" fontId="48" fillId="0" borderId="31" xfId="0" applyFont="1" applyBorder="1" applyAlignment="1">
      <alignment horizontal="left" vertical="center" wrapText="1"/>
    </xf>
    <xf numFmtId="0" fontId="47" fillId="0" borderId="1" xfId="0" applyFont="1" applyBorder="1" applyAlignment="1">
      <alignment horizontal="left" vertical="top"/>
    </xf>
    <xf numFmtId="0" fontId="47" fillId="0" borderId="1" xfId="0" applyFont="1" applyBorder="1" applyAlignment="1">
      <alignment horizontal="center" vertical="top"/>
    </xf>
    <xf numFmtId="0" fontId="48" fillId="0" borderId="30" xfId="0" applyFont="1" applyBorder="1" applyAlignment="1">
      <alignment horizontal="left" vertical="center"/>
    </xf>
    <xf numFmtId="0" fontId="48" fillId="0" borderId="31" xfId="0" applyFont="1" applyBorder="1" applyAlignment="1">
      <alignment horizontal="left" vertical="center"/>
    </xf>
    <xf numFmtId="0" fontId="48" fillId="0" borderId="1" xfId="0" applyFont="1" applyBorder="1" applyAlignment="1">
      <alignment horizontal="center" vertical="center"/>
    </xf>
    <xf numFmtId="0" fontId="50" fillId="0" borderId="0" xfId="0" applyFont="1" applyAlignment="1">
      <alignment vertical="center"/>
    </xf>
    <xf numFmtId="0" fontId="46" fillId="0" borderId="1" xfId="0" applyFont="1" applyBorder="1" applyAlignment="1">
      <alignment vertical="center"/>
    </xf>
    <xf numFmtId="0" fontId="50" fillId="0" borderId="29" xfId="0" applyFont="1" applyBorder="1" applyAlignment="1">
      <alignment vertical="center"/>
    </xf>
    <xf numFmtId="0" fontId="46" fillId="0" borderId="29" xfId="0" applyFont="1" applyBorder="1" applyAlignment="1">
      <alignment vertical="center"/>
    </xf>
    <xf numFmtId="0" fontId="47" fillId="0" borderId="1" xfId="0" applyFont="1" applyBorder="1" applyAlignment="1">
      <alignment vertical="top"/>
    </xf>
    <xf numFmtId="49" fontId="47" fillId="0" borderId="1" xfId="0" applyNumberFormat="1" applyFont="1" applyBorder="1" applyAlignment="1">
      <alignment horizontal="left" vertical="center"/>
    </xf>
    <xf numFmtId="0" fontId="0" fillId="0" borderId="29" xfId="0" applyBorder="1" applyAlignment="1">
      <alignment vertical="top"/>
    </xf>
    <xf numFmtId="0" fontId="46" fillId="0" borderId="29" xfId="0" applyFont="1" applyBorder="1" applyAlignment="1">
      <alignment horizontal="left"/>
    </xf>
    <xf numFmtId="0" fontId="50" fillId="0" borderId="29" xfId="0" applyFont="1" applyBorder="1" applyAlignment="1"/>
    <xf numFmtId="0" fontId="44" fillId="0" borderId="27" xfId="0" applyFont="1" applyBorder="1" applyAlignment="1">
      <alignment vertical="top"/>
    </xf>
    <xf numFmtId="0" fontId="44" fillId="0" borderId="28" xfId="0" applyFont="1" applyBorder="1" applyAlignment="1">
      <alignment vertical="top"/>
    </xf>
    <xf numFmtId="0" fontId="44" fillId="0" borderId="30" xfId="0" applyFont="1" applyBorder="1" applyAlignment="1">
      <alignment vertical="top"/>
    </xf>
    <xf numFmtId="0" fontId="44" fillId="0" borderId="29" xfId="0" applyFont="1" applyBorder="1" applyAlignment="1">
      <alignment vertical="top"/>
    </xf>
    <xf numFmtId="0" fontId="44"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2_01/113107122" TargetMode="External" /><Relationship Id="rId2" Type="http://schemas.openxmlformats.org/officeDocument/2006/relationships/hyperlink" Target="https://podminky.urs.cz/item/CS_URS_2022_01/997221141" TargetMode="External" /><Relationship Id="rId3" Type="http://schemas.openxmlformats.org/officeDocument/2006/relationships/hyperlink" Target="https://podminky.urs.cz/item/CS_URS_2022_01/997221551" TargetMode="External" /><Relationship Id="rId4" Type="http://schemas.openxmlformats.org/officeDocument/2006/relationships/hyperlink" Target="https://podminky.urs.cz/item/CS_URS_2022_01/997221559" TargetMode="External" /><Relationship Id="rId5" Type="http://schemas.openxmlformats.org/officeDocument/2006/relationships/hyperlink" Target="https://podminky.urs.cz/item/CS_URS_2022_01/997221873" TargetMode="External" /><Relationship Id="rId6" Type="http://schemas.openxmlformats.org/officeDocument/2006/relationships/hyperlink" Target="https://podminky.urs.cz/item/CS_URS_2022_01/131213701" TargetMode="External" /><Relationship Id="rId7" Type="http://schemas.openxmlformats.org/officeDocument/2006/relationships/hyperlink" Target="https://podminky.urs.cz/item/CS_URS_2022_01/181912112" TargetMode="External" /><Relationship Id="rId8" Type="http://schemas.openxmlformats.org/officeDocument/2006/relationships/hyperlink" Target="https://podminky.urs.cz/item/CS_URS_2022_01/174111101" TargetMode="External" /><Relationship Id="rId9" Type="http://schemas.openxmlformats.org/officeDocument/2006/relationships/hyperlink" Target="https://podminky.urs.cz/item/CS_URS_2022_01/167111101" TargetMode="External" /><Relationship Id="rId10" Type="http://schemas.openxmlformats.org/officeDocument/2006/relationships/hyperlink" Target="https://podminky.urs.cz/item/CS_URS_2022_01/162211311" TargetMode="External" /><Relationship Id="rId11" Type="http://schemas.openxmlformats.org/officeDocument/2006/relationships/hyperlink" Target="https://podminky.urs.cz/item/CS_URS_2022_01/162211319" TargetMode="External" /><Relationship Id="rId12" Type="http://schemas.openxmlformats.org/officeDocument/2006/relationships/hyperlink" Target="https://podminky.urs.cz/item/CS_URS_2022_01/162751117" TargetMode="External" /><Relationship Id="rId13" Type="http://schemas.openxmlformats.org/officeDocument/2006/relationships/hyperlink" Target="https://podminky.urs.cz/item/CS_URS_2022_01/162751119" TargetMode="External" /><Relationship Id="rId14" Type="http://schemas.openxmlformats.org/officeDocument/2006/relationships/hyperlink" Target="https://podminky.urs.cz/item/CS_URS_2022_01/171201231" TargetMode="External" /><Relationship Id="rId15" Type="http://schemas.openxmlformats.org/officeDocument/2006/relationships/hyperlink" Target="https://podminky.urs.cz/item/CS_URS_2022_01/975121111" TargetMode="External" /><Relationship Id="rId16" Type="http://schemas.openxmlformats.org/officeDocument/2006/relationships/hyperlink" Target="https://podminky.urs.cz/item/CS_URS_2022_01/975121112" TargetMode="External" /><Relationship Id="rId17" Type="http://schemas.openxmlformats.org/officeDocument/2006/relationships/hyperlink" Target="https://podminky.urs.cz/item/CS_URS_2022_01/975121113" TargetMode="External" /><Relationship Id="rId18" Type="http://schemas.openxmlformats.org/officeDocument/2006/relationships/hyperlink" Target="https://podminky.urs.cz/item/CS_URS_2022_01/985223110" TargetMode="External" /><Relationship Id="rId19" Type="http://schemas.openxmlformats.org/officeDocument/2006/relationships/hyperlink" Target="https://podminky.urs.cz/item/CS_URS_2022_01/632451031" TargetMode="External" /><Relationship Id="rId20" Type="http://schemas.openxmlformats.org/officeDocument/2006/relationships/hyperlink" Target="https://podminky.urs.cz/item/CS_URS_2022_01/711131101" TargetMode="External" /><Relationship Id="rId21" Type="http://schemas.openxmlformats.org/officeDocument/2006/relationships/hyperlink" Target="https://podminky.urs.cz/item/CS_URS_2022_01/631311114" TargetMode="External" /><Relationship Id="rId22" Type="http://schemas.openxmlformats.org/officeDocument/2006/relationships/hyperlink" Target="https://podminky.urs.cz/item/CS_URS_2022_01/274321411" TargetMode="External" /><Relationship Id="rId23" Type="http://schemas.openxmlformats.org/officeDocument/2006/relationships/hyperlink" Target="https://podminky.urs.cz/item/CS_URS_2022_01/274351121" TargetMode="External" /><Relationship Id="rId24" Type="http://schemas.openxmlformats.org/officeDocument/2006/relationships/hyperlink" Target="https://podminky.urs.cz/item/CS_URS_2022_01/274351122" TargetMode="External" /><Relationship Id="rId25" Type="http://schemas.openxmlformats.org/officeDocument/2006/relationships/hyperlink" Target="https://podminky.urs.cz/item/CS_URS_2022_01/274361821" TargetMode="External" /><Relationship Id="rId26" Type="http://schemas.openxmlformats.org/officeDocument/2006/relationships/hyperlink" Target="https://podminky.urs.cz/item/CS_URS_2022_01/274362021" TargetMode="External" /><Relationship Id="rId27" Type="http://schemas.openxmlformats.org/officeDocument/2006/relationships/hyperlink" Target="https://podminky.urs.cz/item/CS_URS_2022_01/953961115" TargetMode="External" /><Relationship Id="rId28" Type="http://schemas.openxmlformats.org/officeDocument/2006/relationships/hyperlink" Target="https://podminky.urs.cz/item/CS_URS_2022_01/977131116" TargetMode="External" /><Relationship Id="rId29" Type="http://schemas.openxmlformats.org/officeDocument/2006/relationships/hyperlink" Target="https://podminky.urs.cz/item/CS_URS_2022_01/113106161" TargetMode="External" /><Relationship Id="rId30" Type="http://schemas.openxmlformats.org/officeDocument/2006/relationships/hyperlink" Target="https://podminky.urs.cz/item/CS_URS_2022_01/979071121" TargetMode="External" /><Relationship Id="rId31" Type="http://schemas.openxmlformats.org/officeDocument/2006/relationships/hyperlink" Target="https://podminky.urs.cz/item/CS_URS_2022_01/997221151" TargetMode="External" /><Relationship Id="rId32" Type="http://schemas.openxmlformats.org/officeDocument/2006/relationships/hyperlink" Target="https://podminky.urs.cz/item/CS_URS_2022_01/181912112" TargetMode="External" /><Relationship Id="rId33" Type="http://schemas.openxmlformats.org/officeDocument/2006/relationships/hyperlink" Target="https://podminky.urs.cz/item/CS_URS_2022_01/564750102" TargetMode="External" /><Relationship Id="rId34" Type="http://schemas.openxmlformats.org/officeDocument/2006/relationships/hyperlink" Target="https://podminky.urs.cz/item/CS_URS_2022_01/591211111" TargetMode="External" /><Relationship Id="rId35" Type="http://schemas.openxmlformats.org/officeDocument/2006/relationships/hyperlink" Target="https://podminky.urs.cz/item/CS_URS_2022_01/916991121" TargetMode="External" /><Relationship Id="rId36" Type="http://schemas.openxmlformats.org/officeDocument/2006/relationships/hyperlink" Target="https://podminky.urs.cz/item/CS_URS_2022_01/998229111" TargetMode="External" /><Relationship Id="rId37" Type="http://schemas.openxmlformats.org/officeDocument/2006/relationships/hyperlink" Target="https://podminky.urs.cz/item/CS_URS_2022_01/619995001" TargetMode="External" /><Relationship Id="rId38" Type="http://schemas.openxmlformats.org/officeDocument/2006/relationships/hyperlink" Target="https://podminky.urs.cz/item/CS_URS_2022_01/985131311" TargetMode="External" /><Relationship Id="rId39" Type="http://schemas.openxmlformats.org/officeDocument/2006/relationships/hyperlink" Target="https://podminky.urs.cz/item/CS_URS_2022_01/978023411" TargetMode="External" /><Relationship Id="rId40" Type="http://schemas.openxmlformats.org/officeDocument/2006/relationships/hyperlink" Target="https://podminky.urs.cz/item/CS_URS_2022_01/346244821" TargetMode="External" /><Relationship Id="rId41" Type="http://schemas.openxmlformats.org/officeDocument/2006/relationships/hyperlink" Target="https://podminky.urs.cz/item/CS_URS_2022_01/985223110" TargetMode="External" /><Relationship Id="rId42" Type="http://schemas.openxmlformats.org/officeDocument/2006/relationships/hyperlink" Target="https://podminky.urs.cz/item/CS_URS_2022_01/622131152" TargetMode="External" /><Relationship Id="rId43" Type="http://schemas.openxmlformats.org/officeDocument/2006/relationships/hyperlink" Target="https://podminky.urs.cz/item/CS_URS_2022_01/622131152" TargetMode="External" /><Relationship Id="rId44" Type="http://schemas.openxmlformats.org/officeDocument/2006/relationships/hyperlink" Target="https://podminky.urs.cz/item/CS_URS_2022_01/711161212" TargetMode="External" /><Relationship Id="rId45" Type="http://schemas.openxmlformats.org/officeDocument/2006/relationships/hyperlink" Target="https://podminky.urs.cz/item/CS_URS_2022_01/711161383" TargetMode="External" /><Relationship Id="rId46" Type="http://schemas.openxmlformats.org/officeDocument/2006/relationships/hyperlink" Target="https://podminky.urs.cz/item/CS_URS_2022_01/985131311" TargetMode="External" /><Relationship Id="rId47" Type="http://schemas.openxmlformats.org/officeDocument/2006/relationships/hyperlink" Target="https://podminky.urs.cz/item/CS_URS_2022_01/985112112" TargetMode="External" /><Relationship Id="rId48" Type="http://schemas.openxmlformats.org/officeDocument/2006/relationships/hyperlink" Target="https://podminky.urs.cz/item/CS_URS_2022_01/985112193" TargetMode="External" /><Relationship Id="rId49" Type="http://schemas.openxmlformats.org/officeDocument/2006/relationships/hyperlink" Target="https://podminky.urs.cz/item/CS_URS_2022_01/985131311" TargetMode="External" /><Relationship Id="rId50" Type="http://schemas.openxmlformats.org/officeDocument/2006/relationships/hyperlink" Target="https://podminky.urs.cz/item/CS_URS_2022_01/985321111" TargetMode="External" /><Relationship Id="rId51" Type="http://schemas.openxmlformats.org/officeDocument/2006/relationships/hyperlink" Target="https://podminky.urs.cz/item/CS_URS_2022_01/985323111" TargetMode="External" /><Relationship Id="rId52" Type="http://schemas.openxmlformats.org/officeDocument/2006/relationships/hyperlink" Target="https://podminky.urs.cz/item/CS_URS_2022_01/985323912" TargetMode="External" /><Relationship Id="rId53" Type="http://schemas.openxmlformats.org/officeDocument/2006/relationships/hyperlink" Target="https://podminky.urs.cz/item/CS_URS_2022_01/985311113" TargetMode="External" /><Relationship Id="rId54" Type="http://schemas.openxmlformats.org/officeDocument/2006/relationships/hyperlink" Target="https://podminky.urs.cz/item/CS_URS_2022_01/985311912" TargetMode="External" /><Relationship Id="rId55" Type="http://schemas.openxmlformats.org/officeDocument/2006/relationships/hyperlink" Target="https://podminky.urs.cz/item/CS_URS_2022_01/985324111" TargetMode="External" /><Relationship Id="rId56" Type="http://schemas.openxmlformats.org/officeDocument/2006/relationships/hyperlink" Target="https://podminky.urs.cz/item/CS_URS_2022_01/985324912" TargetMode="External" /><Relationship Id="rId57" Type="http://schemas.openxmlformats.org/officeDocument/2006/relationships/hyperlink" Target="https://podminky.urs.cz/item/CS_URS_2022_01/642944121" TargetMode="External" /><Relationship Id="rId58" Type="http://schemas.openxmlformats.org/officeDocument/2006/relationships/hyperlink" Target="https://podminky.urs.cz/item/CS_URS_2022_01/968072455" TargetMode="External" /><Relationship Id="rId59" Type="http://schemas.openxmlformats.org/officeDocument/2006/relationships/hyperlink" Target="https://podminky.urs.cz/item/CS_URS_2022_01/968072456" TargetMode="External" /><Relationship Id="rId60" Type="http://schemas.openxmlformats.org/officeDocument/2006/relationships/hyperlink" Target="https://podminky.urs.cz/item/CS_URS_2022_01/899101211" TargetMode="External" /><Relationship Id="rId61" Type="http://schemas.openxmlformats.org/officeDocument/2006/relationships/hyperlink" Target="https://podminky.urs.cz/item/CS_URS_2022_01/890111812" TargetMode="External" /><Relationship Id="rId62" Type="http://schemas.openxmlformats.org/officeDocument/2006/relationships/hyperlink" Target="https://podminky.urs.cz/item/CS_URS_2022_01/890211811" TargetMode="External" /><Relationship Id="rId63" Type="http://schemas.openxmlformats.org/officeDocument/2006/relationships/hyperlink" Target="https://podminky.urs.cz/item/CS_URS_2022_01/968062455" TargetMode="External" /><Relationship Id="rId64" Type="http://schemas.openxmlformats.org/officeDocument/2006/relationships/hyperlink" Target="https://podminky.urs.cz/item/CS_URS_2022_01/997013211" TargetMode="External" /><Relationship Id="rId65" Type="http://schemas.openxmlformats.org/officeDocument/2006/relationships/hyperlink" Target="https://podminky.urs.cz/item/CS_URS_2022_01/997013501" TargetMode="External" /><Relationship Id="rId66" Type="http://schemas.openxmlformats.org/officeDocument/2006/relationships/hyperlink" Target="https://podminky.urs.cz/item/CS_URS_2022_01/997013509" TargetMode="External" /><Relationship Id="rId67" Type="http://schemas.openxmlformats.org/officeDocument/2006/relationships/hyperlink" Target="https://podminky.urs.cz/item/CS_URS_2022_01/997013811" TargetMode="External" /><Relationship Id="rId68" Type="http://schemas.openxmlformats.org/officeDocument/2006/relationships/hyperlink" Target="https://podminky.urs.cz/item/CS_URS_2022_01/997013869" TargetMode="External" /><Relationship Id="rId69" Type="http://schemas.openxmlformats.org/officeDocument/2006/relationships/hyperlink" Target="https://podminky.urs.cz/item/CS_URS_2022_01/998018001" TargetMode="External" /><Relationship Id="rId70" Type="http://schemas.openxmlformats.org/officeDocument/2006/relationships/hyperlink" Target="https://podminky.urs.cz/item/CS_URS_2022_01/762111811" TargetMode="External" /><Relationship Id="rId71" Type="http://schemas.openxmlformats.org/officeDocument/2006/relationships/hyperlink" Target="https://podminky.urs.cz/item/CS_URS_2022_01/762131811" TargetMode="External" /><Relationship Id="rId72" Type="http://schemas.openxmlformats.org/officeDocument/2006/relationships/hyperlink" Target="https://podminky.urs.cz/item/CS_URS_2022_01/762522812" TargetMode="External" /><Relationship Id="rId73" Type="http://schemas.openxmlformats.org/officeDocument/2006/relationships/hyperlink" Target="https://podminky.urs.cz/item/CS_URS_2022_01/766695212" TargetMode="External" /><Relationship Id="rId74" Type="http://schemas.openxmlformats.org/officeDocument/2006/relationships/hyperlink" Target="https://podminky.urs.cz/item/CS_URS_2022_01/784181011" TargetMode="External" /><Relationship Id="rId75"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2_01/985441112" TargetMode="External" /><Relationship Id="rId2" Type="http://schemas.openxmlformats.org/officeDocument/2006/relationships/hyperlink" Target="https://podminky.urs.cz/item/CS_URS_2022_01/619995001" TargetMode="External" /><Relationship Id="rId3" Type="http://schemas.openxmlformats.org/officeDocument/2006/relationships/hyperlink" Target="https://podminky.urs.cz/item/CS_URS_2022_01/629991011" TargetMode="External" /><Relationship Id="rId4" Type="http://schemas.openxmlformats.org/officeDocument/2006/relationships/hyperlink" Target="https://podminky.urs.cz/item/CS_URS_2022_01/949101112" TargetMode="External" /><Relationship Id="rId5" Type="http://schemas.openxmlformats.org/officeDocument/2006/relationships/hyperlink" Target="https://podminky.urs.cz/item/CS_URS_2022_01/952901111" TargetMode="External" /><Relationship Id="rId6" Type="http://schemas.openxmlformats.org/officeDocument/2006/relationships/hyperlink" Target="https://podminky.urs.cz/item/CS_URS_2022_01/978013191" TargetMode="External" /><Relationship Id="rId7" Type="http://schemas.openxmlformats.org/officeDocument/2006/relationships/hyperlink" Target="https://podminky.urs.cz/item/CS_URS_2022_01/997013212" TargetMode="External" /><Relationship Id="rId8" Type="http://schemas.openxmlformats.org/officeDocument/2006/relationships/hyperlink" Target="https://podminky.urs.cz/item/CS_URS_2022_01/997013501" TargetMode="External" /><Relationship Id="rId9" Type="http://schemas.openxmlformats.org/officeDocument/2006/relationships/hyperlink" Target="https://podminky.urs.cz/item/CS_URS_2022_01/997013509" TargetMode="External" /><Relationship Id="rId10" Type="http://schemas.openxmlformats.org/officeDocument/2006/relationships/hyperlink" Target="https://podminky.urs.cz/item/CS_URS_2022_01/997013869" TargetMode="External" /><Relationship Id="rId11" Type="http://schemas.openxmlformats.org/officeDocument/2006/relationships/hyperlink" Target="https://podminky.urs.cz/item/CS_URS_2022_01/998018002" TargetMode="External" /><Relationship Id="rId12"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hyperlink" Target="https://podminky.urs.cz/item/CS_URS_2022_01/629991011" TargetMode="External" /><Relationship Id="rId2" Type="http://schemas.openxmlformats.org/officeDocument/2006/relationships/hyperlink" Target="https://podminky.urs.cz/item/CS_URS_2022_01/622325119" TargetMode="External" /><Relationship Id="rId3" Type="http://schemas.openxmlformats.org/officeDocument/2006/relationships/hyperlink" Target="https://podminky.urs.cz/item/CS_URS_2022_01/629991011" TargetMode="External" /><Relationship Id="rId4" Type="http://schemas.openxmlformats.org/officeDocument/2006/relationships/hyperlink" Target="https://podminky.urs.cz/item/CS_URS_2022_01/941111121" TargetMode="External" /><Relationship Id="rId5" Type="http://schemas.openxmlformats.org/officeDocument/2006/relationships/hyperlink" Target="https://podminky.urs.cz/item/CS_URS_2022_01/941111221" TargetMode="External" /><Relationship Id="rId6" Type="http://schemas.openxmlformats.org/officeDocument/2006/relationships/hyperlink" Target="https://podminky.urs.cz/item/CS_URS_2022_01/941111821" TargetMode="External" /><Relationship Id="rId7" Type="http://schemas.openxmlformats.org/officeDocument/2006/relationships/hyperlink" Target="https://podminky.urs.cz/item/CS_URS_2022_01/978015391" TargetMode="External" /><Relationship Id="rId8" Type="http://schemas.openxmlformats.org/officeDocument/2006/relationships/hyperlink" Target="https://podminky.urs.cz/item/CS_URS_2022_01/985621111" TargetMode="External" /><Relationship Id="rId9" Type="http://schemas.openxmlformats.org/officeDocument/2006/relationships/hyperlink" Target="https://podminky.urs.cz/item/CS_URS_2022_01/985621211" TargetMode="External" /><Relationship Id="rId10" Type="http://schemas.openxmlformats.org/officeDocument/2006/relationships/hyperlink" Target="https://podminky.urs.cz/item/CS_URS_2022_01/985621311" TargetMode="External" /><Relationship Id="rId11" Type="http://schemas.openxmlformats.org/officeDocument/2006/relationships/hyperlink" Target="https://podminky.urs.cz/item/CS_URS_2022_01/985621411" TargetMode="External" /><Relationship Id="rId12" Type="http://schemas.openxmlformats.org/officeDocument/2006/relationships/hyperlink" Target="https://podminky.urs.cz/item/CS_URS_2022_01/985621511" TargetMode="External" /><Relationship Id="rId13" Type="http://schemas.openxmlformats.org/officeDocument/2006/relationships/hyperlink" Target="https://podminky.urs.cz/item/CS_URS_2022_01/612131121" TargetMode="External" /><Relationship Id="rId14" Type="http://schemas.openxmlformats.org/officeDocument/2006/relationships/hyperlink" Target="https://podminky.urs.cz/item/CS_URS_2022_01/612321131" TargetMode="External" /><Relationship Id="rId15" Type="http://schemas.openxmlformats.org/officeDocument/2006/relationships/hyperlink" Target="https://podminky.urs.cz/item/CS_URS_2022_01/949101111" TargetMode="External" /><Relationship Id="rId16" Type="http://schemas.openxmlformats.org/officeDocument/2006/relationships/hyperlink" Target="https://podminky.urs.cz/item/CS_URS_2022_01/985441112" TargetMode="External" /><Relationship Id="rId17" Type="http://schemas.openxmlformats.org/officeDocument/2006/relationships/hyperlink" Target="https://podminky.urs.cz/item/CS_URS_2022_01/985141111" TargetMode="External" /><Relationship Id="rId18" Type="http://schemas.openxmlformats.org/officeDocument/2006/relationships/hyperlink" Target="https://podminky.urs.cz/item/CS_URS_2022_01/985411111" TargetMode="External" /><Relationship Id="rId19" Type="http://schemas.openxmlformats.org/officeDocument/2006/relationships/hyperlink" Target="https://podminky.urs.cz/item/CS_URS_2022_01/985411912" TargetMode="External" /><Relationship Id="rId20" Type="http://schemas.openxmlformats.org/officeDocument/2006/relationships/hyperlink" Target="https://podminky.urs.cz/item/CS_URS_2022_01/997013213" TargetMode="External" /><Relationship Id="rId21" Type="http://schemas.openxmlformats.org/officeDocument/2006/relationships/hyperlink" Target="https://podminky.urs.cz/item/CS_URS_2022_01/997013501" TargetMode="External" /><Relationship Id="rId22" Type="http://schemas.openxmlformats.org/officeDocument/2006/relationships/hyperlink" Target="https://podminky.urs.cz/item/CS_URS_2022_01/997013509" TargetMode="External" /><Relationship Id="rId23" Type="http://schemas.openxmlformats.org/officeDocument/2006/relationships/hyperlink" Target="https://podminky.urs.cz/item/CS_URS_2022_01/997013869" TargetMode="External" /><Relationship Id="rId24" Type="http://schemas.openxmlformats.org/officeDocument/2006/relationships/hyperlink" Target="https://podminky.urs.cz/item/CS_URS_2022_01/998018002" TargetMode="External" /><Relationship Id="rId25" Type="http://schemas.openxmlformats.org/officeDocument/2006/relationships/hyperlink" Target="https://podminky.urs.cz/item/CS_URS_2022_01/784171001" TargetMode="External" /><Relationship Id="rId26" Type="http://schemas.openxmlformats.org/officeDocument/2006/relationships/hyperlink" Target="https://podminky.urs.cz/item/CS_URS_2022_01/784171121" TargetMode="External" /><Relationship Id="rId27" Type="http://schemas.openxmlformats.org/officeDocument/2006/relationships/hyperlink" Target="https://podminky.urs.cz/item/CS_URS_2022_01/784111001" TargetMode="External" /><Relationship Id="rId28" Type="http://schemas.openxmlformats.org/officeDocument/2006/relationships/hyperlink" Target="https://podminky.urs.cz/item/CS_URS_2022_01/784181121" TargetMode="External" /><Relationship Id="rId29" Type="http://schemas.openxmlformats.org/officeDocument/2006/relationships/hyperlink" Target="https://podminky.urs.cz/item/CS_URS_2022_01/784211111" TargetMode="External" /><Relationship Id="rId30"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hyperlink" Target="https://podminky.urs.cz/item/CS_URS_2022_01/011002000" TargetMode="External" /><Relationship Id="rId2" Type="http://schemas.openxmlformats.org/officeDocument/2006/relationships/hyperlink" Target="https://podminky.urs.cz/item/CS_URS_2022_01/013203000" TargetMode="External" /><Relationship Id="rId3" Type="http://schemas.openxmlformats.org/officeDocument/2006/relationships/hyperlink" Target="https://podminky.urs.cz/item/CS_URS_2022_01/013254000" TargetMode="External" /><Relationship Id="rId4" Type="http://schemas.openxmlformats.org/officeDocument/2006/relationships/hyperlink" Target="https://podminky.urs.cz/item/CS_URS_2022_01/030001000" TargetMode="External" /><Relationship Id="rId5" Type="http://schemas.openxmlformats.org/officeDocument/2006/relationships/hyperlink" Target="https://podminky.urs.cz/item/CS_URS_2022_01/043002000" TargetMode="External" /><Relationship Id="rId6" Type="http://schemas.openxmlformats.org/officeDocument/2006/relationships/hyperlink" Target="https://podminky.urs.cz/item/CS_URS_2022_01/045002000" TargetMode="External" /><Relationship Id="rId7" Type="http://schemas.openxmlformats.org/officeDocument/2006/relationships/hyperlink" Target="https://podminky.urs.cz/item/CS_URS_2022_01/070001000" TargetMode="External" /><Relationship Id="rId8" Type="http://schemas.openxmlformats.org/officeDocument/2006/relationships/hyperlink" Target="https://podminky.urs.cz/item/CS_URS_2022_01/071103000" TargetMode="External" /><Relationship Id="rId9"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8" t="s">
        <v>0</v>
      </c>
      <c r="AZ1" s="18" t="s">
        <v>1</v>
      </c>
      <c r="BA1" s="18" t="s">
        <v>2</v>
      </c>
      <c r="BB1" s="18" t="s">
        <v>3</v>
      </c>
      <c r="BT1" s="18" t="s">
        <v>4</v>
      </c>
      <c r="BU1" s="18" t="s">
        <v>4</v>
      </c>
      <c r="BV1" s="18" t="s">
        <v>5</v>
      </c>
    </row>
    <row r="2" s="1" customFormat="1" ht="36.96" customHeight="1">
      <c r="AR2" s="1"/>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1" customFormat="1" ht="24.96"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1" customFormat="1" ht="12" customHeight="1">
      <c r="B5" s="23"/>
      <c r="C5" s="24"/>
      <c r="D5" s="28" t="s">
        <v>13</v>
      </c>
      <c r="E5" s="24"/>
      <c r="F5" s="24"/>
      <c r="G5" s="24"/>
      <c r="H5" s="24"/>
      <c r="I5" s="24"/>
      <c r="J5" s="24"/>
      <c r="K5" s="29" t="s">
        <v>14</v>
      </c>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2"/>
      <c r="BE5" s="30" t="s">
        <v>15</v>
      </c>
      <c r="BS5" s="19" t="s">
        <v>6</v>
      </c>
    </row>
    <row r="6" s="1" customFormat="1" ht="36.96" customHeight="1">
      <c r="B6" s="23"/>
      <c r="C6" s="24"/>
      <c r="D6" s="31" t="s">
        <v>16</v>
      </c>
      <c r="E6" s="24"/>
      <c r="F6" s="24"/>
      <c r="G6" s="24"/>
      <c r="H6" s="24"/>
      <c r="I6" s="24"/>
      <c r="J6" s="24"/>
      <c r="K6" s="32" t="s">
        <v>17</v>
      </c>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2"/>
      <c r="BE6" s="33"/>
      <c r="BS6" s="19" t="s">
        <v>6</v>
      </c>
    </row>
    <row r="7" s="1" customFormat="1" ht="12" customHeight="1">
      <c r="B7" s="23"/>
      <c r="C7" s="24"/>
      <c r="D7" s="34"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4" t="s">
        <v>20</v>
      </c>
      <c r="AL7" s="24"/>
      <c r="AM7" s="24"/>
      <c r="AN7" s="29" t="s">
        <v>19</v>
      </c>
      <c r="AO7" s="24"/>
      <c r="AP7" s="24"/>
      <c r="AQ7" s="24"/>
      <c r="AR7" s="22"/>
      <c r="BE7" s="33"/>
      <c r="BS7" s="19" t="s">
        <v>6</v>
      </c>
    </row>
    <row r="8" s="1" customFormat="1" ht="12" customHeight="1">
      <c r="B8" s="23"/>
      <c r="C8" s="24"/>
      <c r="D8" s="34" t="s">
        <v>21</v>
      </c>
      <c r="E8" s="24"/>
      <c r="F8" s="24"/>
      <c r="G8" s="24"/>
      <c r="H8" s="24"/>
      <c r="I8" s="24"/>
      <c r="J8" s="24"/>
      <c r="K8" s="29" t="s">
        <v>22</v>
      </c>
      <c r="L8" s="24"/>
      <c r="M8" s="24"/>
      <c r="N8" s="24"/>
      <c r="O8" s="24"/>
      <c r="P8" s="24"/>
      <c r="Q8" s="24"/>
      <c r="R8" s="24"/>
      <c r="S8" s="24"/>
      <c r="T8" s="24"/>
      <c r="U8" s="24"/>
      <c r="V8" s="24"/>
      <c r="W8" s="24"/>
      <c r="X8" s="24"/>
      <c r="Y8" s="24"/>
      <c r="Z8" s="24"/>
      <c r="AA8" s="24"/>
      <c r="AB8" s="24"/>
      <c r="AC8" s="24"/>
      <c r="AD8" s="24"/>
      <c r="AE8" s="24"/>
      <c r="AF8" s="24"/>
      <c r="AG8" s="24"/>
      <c r="AH8" s="24"/>
      <c r="AI8" s="24"/>
      <c r="AJ8" s="24"/>
      <c r="AK8" s="34" t="s">
        <v>23</v>
      </c>
      <c r="AL8" s="24"/>
      <c r="AM8" s="24"/>
      <c r="AN8" s="35" t="s">
        <v>24</v>
      </c>
      <c r="AO8" s="24"/>
      <c r="AP8" s="24"/>
      <c r="AQ8" s="24"/>
      <c r="AR8" s="22"/>
      <c r="BE8" s="33"/>
      <c r="BS8" s="19" t="s">
        <v>6</v>
      </c>
    </row>
    <row r="9" s="1" customFormat="1" ht="14.4"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3"/>
      <c r="BS9" s="19" t="s">
        <v>6</v>
      </c>
    </row>
    <row r="10" s="1" customFormat="1" ht="12" customHeight="1">
      <c r="B10" s="23"/>
      <c r="C10" s="24"/>
      <c r="D10" s="34" t="s">
        <v>25</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4" t="s">
        <v>26</v>
      </c>
      <c r="AL10" s="24"/>
      <c r="AM10" s="24"/>
      <c r="AN10" s="29" t="s">
        <v>19</v>
      </c>
      <c r="AO10" s="24"/>
      <c r="AP10" s="24"/>
      <c r="AQ10" s="24"/>
      <c r="AR10" s="22"/>
      <c r="BE10" s="33"/>
      <c r="BS10" s="19" t="s">
        <v>6</v>
      </c>
    </row>
    <row r="11" s="1" customFormat="1" ht="18.48" customHeight="1">
      <c r="B11" s="23"/>
      <c r="C11" s="24"/>
      <c r="D11" s="24"/>
      <c r="E11" s="29" t="s">
        <v>22</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4" t="s">
        <v>27</v>
      </c>
      <c r="AL11" s="24"/>
      <c r="AM11" s="24"/>
      <c r="AN11" s="29" t="s">
        <v>19</v>
      </c>
      <c r="AO11" s="24"/>
      <c r="AP11" s="24"/>
      <c r="AQ11" s="24"/>
      <c r="AR11" s="22"/>
      <c r="BE11" s="33"/>
      <c r="BS11" s="19" t="s">
        <v>6</v>
      </c>
    </row>
    <row r="12" s="1" customFormat="1" ht="6.96"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3"/>
      <c r="BS12" s="19" t="s">
        <v>6</v>
      </c>
    </row>
    <row r="13" s="1" customFormat="1" ht="12" customHeight="1">
      <c r="B13" s="23"/>
      <c r="C13" s="24"/>
      <c r="D13" s="34" t="s">
        <v>28</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4" t="s">
        <v>26</v>
      </c>
      <c r="AL13" s="24"/>
      <c r="AM13" s="24"/>
      <c r="AN13" s="36" t="s">
        <v>29</v>
      </c>
      <c r="AO13" s="24"/>
      <c r="AP13" s="24"/>
      <c r="AQ13" s="24"/>
      <c r="AR13" s="22"/>
      <c r="BE13" s="33"/>
      <c r="BS13" s="19" t="s">
        <v>6</v>
      </c>
    </row>
    <row r="14">
      <c r="B14" s="23"/>
      <c r="C14" s="24"/>
      <c r="D14" s="24"/>
      <c r="E14" s="36" t="s">
        <v>29</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4" t="s">
        <v>27</v>
      </c>
      <c r="AL14" s="24"/>
      <c r="AM14" s="24"/>
      <c r="AN14" s="36" t="s">
        <v>29</v>
      </c>
      <c r="AO14" s="24"/>
      <c r="AP14" s="24"/>
      <c r="AQ14" s="24"/>
      <c r="AR14" s="22"/>
      <c r="BE14" s="33"/>
      <c r="BS14" s="19" t="s">
        <v>6</v>
      </c>
    </row>
    <row r="15" s="1" customFormat="1" ht="6.96"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3"/>
      <c r="BS15" s="19" t="s">
        <v>4</v>
      </c>
    </row>
    <row r="16" s="1" customFormat="1" ht="12" customHeight="1">
      <c r="B16" s="23"/>
      <c r="C16" s="24"/>
      <c r="D16" s="34" t="s">
        <v>30</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4" t="s">
        <v>26</v>
      </c>
      <c r="AL16" s="24"/>
      <c r="AM16" s="24"/>
      <c r="AN16" s="29" t="s">
        <v>19</v>
      </c>
      <c r="AO16" s="24"/>
      <c r="AP16" s="24"/>
      <c r="AQ16" s="24"/>
      <c r="AR16" s="22"/>
      <c r="BE16" s="33"/>
      <c r="BS16" s="19" t="s">
        <v>4</v>
      </c>
    </row>
    <row r="17" s="1" customFormat="1" ht="18.48" customHeight="1">
      <c r="B17" s="23"/>
      <c r="C17" s="24"/>
      <c r="D17" s="24"/>
      <c r="E17" s="29" t="s">
        <v>31</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4" t="s">
        <v>27</v>
      </c>
      <c r="AL17" s="24"/>
      <c r="AM17" s="24"/>
      <c r="AN17" s="29" t="s">
        <v>19</v>
      </c>
      <c r="AO17" s="24"/>
      <c r="AP17" s="24"/>
      <c r="AQ17" s="24"/>
      <c r="AR17" s="22"/>
      <c r="BE17" s="33"/>
      <c r="BS17" s="19" t="s">
        <v>32</v>
      </c>
    </row>
    <row r="18" s="1" customFormat="1" ht="6.96"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3"/>
      <c r="BS18" s="19" t="s">
        <v>6</v>
      </c>
    </row>
    <row r="19" s="1" customFormat="1" ht="12" customHeight="1">
      <c r="B19" s="23"/>
      <c r="C19" s="24"/>
      <c r="D19" s="34" t="s">
        <v>33</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4" t="s">
        <v>26</v>
      </c>
      <c r="AL19" s="24"/>
      <c r="AM19" s="24"/>
      <c r="AN19" s="29" t="s">
        <v>19</v>
      </c>
      <c r="AO19" s="24"/>
      <c r="AP19" s="24"/>
      <c r="AQ19" s="24"/>
      <c r="AR19" s="22"/>
      <c r="BE19" s="33"/>
      <c r="BS19" s="19" t="s">
        <v>6</v>
      </c>
    </row>
    <row r="20" s="1" customFormat="1" ht="18.48" customHeight="1">
      <c r="B20" s="23"/>
      <c r="C20" s="24"/>
      <c r="D20" s="24"/>
      <c r="E20" s="29" t="s">
        <v>34</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4" t="s">
        <v>27</v>
      </c>
      <c r="AL20" s="24"/>
      <c r="AM20" s="24"/>
      <c r="AN20" s="29" t="s">
        <v>19</v>
      </c>
      <c r="AO20" s="24"/>
      <c r="AP20" s="24"/>
      <c r="AQ20" s="24"/>
      <c r="AR20" s="22"/>
      <c r="BE20" s="33"/>
      <c r="BS20" s="19" t="s">
        <v>4</v>
      </c>
    </row>
    <row r="21" s="1" customFormat="1" ht="6.96"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3"/>
    </row>
    <row r="22" s="1" customFormat="1" ht="12" customHeight="1">
      <c r="B22" s="23"/>
      <c r="C22" s="24"/>
      <c r="D22" s="34" t="s">
        <v>35</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3"/>
    </row>
    <row r="23" s="1" customFormat="1" ht="263.25" customHeight="1">
      <c r="B23" s="23"/>
      <c r="C23" s="24"/>
      <c r="D23" s="24"/>
      <c r="E23" s="38" t="s">
        <v>36</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4"/>
      <c r="AP23" s="24"/>
      <c r="AQ23" s="24"/>
      <c r="AR23" s="22"/>
      <c r="BE23" s="33"/>
    </row>
    <row r="24" s="1" customFormat="1" ht="6.96"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3"/>
    </row>
    <row r="25" s="1" customFormat="1" ht="6.96" customHeight="1">
      <c r="B25" s="23"/>
      <c r="C25" s="24"/>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4"/>
      <c r="AQ25" s="24"/>
      <c r="AR25" s="22"/>
      <c r="BE25" s="33"/>
    </row>
    <row r="26" s="2" customFormat="1" ht="25.92" customHeight="1">
      <c r="A26" s="40"/>
      <c r="B26" s="41"/>
      <c r="C26" s="42"/>
      <c r="D26" s="43" t="s">
        <v>37</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3"/>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3"/>
    </row>
    <row r="28" s="2" customFormat="1">
      <c r="A28" s="40"/>
      <c r="B28" s="41"/>
      <c r="C28" s="42"/>
      <c r="D28" s="42"/>
      <c r="E28" s="42"/>
      <c r="F28" s="42"/>
      <c r="G28" s="42"/>
      <c r="H28" s="42"/>
      <c r="I28" s="42"/>
      <c r="J28" s="42"/>
      <c r="K28" s="42"/>
      <c r="L28" s="47" t="s">
        <v>38</v>
      </c>
      <c r="M28" s="47"/>
      <c r="N28" s="47"/>
      <c r="O28" s="47"/>
      <c r="P28" s="47"/>
      <c r="Q28" s="42"/>
      <c r="R28" s="42"/>
      <c r="S28" s="42"/>
      <c r="T28" s="42"/>
      <c r="U28" s="42"/>
      <c r="V28" s="42"/>
      <c r="W28" s="47" t="s">
        <v>39</v>
      </c>
      <c r="X28" s="47"/>
      <c r="Y28" s="47"/>
      <c r="Z28" s="47"/>
      <c r="AA28" s="47"/>
      <c r="AB28" s="47"/>
      <c r="AC28" s="47"/>
      <c r="AD28" s="47"/>
      <c r="AE28" s="47"/>
      <c r="AF28" s="42"/>
      <c r="AG28" s="42"/>
      <c r="AH28" s="42"/>
      <c r="AI28" s="42"/>
      <c r="AJ28" s="42"/>
      <c r="AK28" s="47" t="s">
        <v>40</v>
      </c>
      <c r="AL28" s="47"/>
      <c r="AM28" s="47"/>
      <c r="AN28" s="47"/>
      <c r="AO28" s="47"/>
      <c r="AP28" s="42"/>
      <c r="AQ28" s="42"/>
      <c r="AR28" s="46"/>
      <c r="BE28" s="33"/>
    </row>
    <row r="29" s="3" customFormat="1" ht="14.4" customHeight="1">
      <c r="A29" s="3"/>
      <c r="B29" s="48"/>
      <c r="C29" s="49"/>
      <c r="D29" s="34" t="s">
        <v>41</v>
      </c>
      <c r="E29" s="49"/>
      <c r="F29" s="34" t="s">
        <v>42</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s="3" customFormat="1" ht="14.4" customHeight="1">
      <c r="A30" s="3"/>
      <c r="B30" s="48"/>
      <c r="C30" s="49"/>
      <c r="D30" s="49"/>
      <c r="E30" s="49"/>
      <c r="F30" s="34" t="s">
        <v>43</v>
      </c>
      <c r="G30" s="49"/>
      <c r="H30" s="49"/>
      <c r="I30" s="49"/>
      <c r="J30" s="49"/>
      <c r="K30" s="49"/>
      <c r="L30" s="50">
        <v>0.14999999999999999</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hidden="1" s="3" customFormat="1" ht="14.4" customHeight="1">
      <c r="A31" s="3"/>
      <c r="B31" s="48"/>
      <c r="C31" s="49"/>
      <c r="D31" s="49"/>
      <c r="E31" s="49"/>
      <c r="F31" s="34" t="s">
        <v>44</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4" t="s">
        <v>45</v>
      </c>
      <c r="G32" s="49"/>
      <c r="H32" s="49"/>
      <c r="I32" s="49"/>
      <c r="J32" s="49"/>
      <c r="K32" s="49"/>
      <c r="L32" s="50">
        <v>0.14999999999999999</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4" t="s">
        <v>46</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4"/>
      <c r="D35" s="55" t="s">
        <v>47</v>
      </c>
      <c r="E35" s="56"/>
      <c r="F35" s="56"/>
      <c r="G35" s="56"/>
      <c r="H35" s="56"/>
      <c r="I35" s="56"/>
      <c r="J35" s="56"/>
      <c r="K35" s="56"/>
      <c r="L35" s="56"/>
      <c r="M35" s="56"/>
      <c r="N35" s="56"/>
      <c r="O35" s="56"/>
      <c r="P35" s="56"/>
      <c r="Q35" s="56"/>
      <c r="R35" s="56"/>
      <c r="S35" s="56"/>
      <c r="T35" s="57" t="s">
        <v>48</v>
      </c>
      <c r="U35" s="56"/>
      <c r="V35" s="56"/>
      <c r="W35" s="56"/>
      <c r="X35" s="58" t="s">
        <v>49</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6"/>
      <c r="BE37" s="40"/>
    </row>
    <row r="41" s="2" customFormat="1" ht="6.96" customHeight="1">
      <c r="A41" s="40"/>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6"/>
      <c r="BE41" s="40"/>
    </row>
    <row r="42" s="2" customFormat="1" ht="24.96" customHeight="1">
      <c r="A42" s="40"/>
      <c r="B42" s="41"/>
      <c r="C42" s="25" t="s">
        <v>50</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5"/>
      <c r="C44" s="34" t="s">
        <v>13</v>
      </c>
      <c r="D44" s="66"/>
      <c r="E44" s="66"/>
      <c r="F44" s="66"/>
      <c r="G44" s="66"/>
      <c r="H44" s="66"/>
      <c r="I44" s="66"/>
      <c r="J44" s="66"/>
      <c r="K44" s="66"/>
      <c r="L44" s="66" t="str">
        <f>K5</f>
        <v>202219v1</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Oprava fasád č.p.1 Resselovo nám., Chrudim</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4" t="s">
        <v>21</v>
      </c>
      <c r="D47" s="42"/>
      <c r="E47" s="42"/>
      <c r="F47" s="42"/>
      <c r="G47" s="42"/>
      <c r="H47" s="42"/>
      <c r="I47" s="42"/>
      <c r="J47" s="42"/>
      <c r="K47" s="42"/>
      <c r="L47" s="73" t="str">
        <f>IF(K8="","",K8)</f>
        <v xml:space="preserve"> </v>
      </c>
      <c r="M47" s="42"/>
      <c r="N47" s="42"/>
      <c r="O47" s="42"/>
      <c r="P47" s="42"/>
      <c r="Q47" s="42"/>
      <c r="R47" s="42"/>
      <c r="S47" s="42"/>
      <c r="T47" s="42"/>
      <c r="U47" s="42"/>
      <c r="V47" s="42"/>
      <c r="W47" s="42"/>
      <c r="X47" s="42"/>
      <c r="Y47" s="42"/>
      <c r="Z47" s="42"/>
      <c r="AA47" s="42"/>
      <c r="AB47" s="42"/>
      <c r="AC47" s="42"/>
      <c r="AD47" s="42"/>
      <c r="AE47" s="42"/>
      <c r="AF47" s="42"/>
      <c r="AG47" s="42"/>
      <c r="AH47" s="42"/>
      <c r="AI47" s="34" t="s">
        <v>23</v>
      </c>
      <c r="AJ47" s="42"/>
      <c r="AK47" s="42"/>
      <c r="AL47" s="42"/>
      <c r="AM47" s="74" t="str">
        <f>IF(AN8= "","",AN8)</f>
        <v>14. 8. 2022</v>
      </c>
      <c r="AN47" s="74"/>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15.15" customHeight="1">
      <c r="A49" s="40"/>
      <c r="B49" s="41"/>
      <c r="C49" s="34" t="s">
        <v>25</v>
      </c>
      <c r="D49" s="42"/>
      <c r="E49" s="42"/>
      <c r="F49" s="42"/>
      <c r="G49" s="42"/>
      <c r="H49" s="42"/>
      <c r="I49" s="42"/>
      <c r="J49" s="42"/>
      <c r="K49" s="42"/>
      <c r="L49" s="66" t="str">
        <f>IF(E11= "","",E11)</f>
        <v xml:space="preserve"> </v>
      </c>
      <c r="M49" s="42"/>
      <c r="N49" s="42"/>
      <c r="O49" s="42"/>
      <c r="P49" s="42"/>
      <c r="Q49" s="42"/>
      <c r="R49" s="42"/>
      <c r="S49" s="42"/>
      <c r="T49" s="42"/>
      <c r="U49" s="42"/>
      <c r="V49" s="42"/>
      <c r="W49" s="42"/>
      <c r="X49" s="42"/>
      <c r="Y49" s="42"/>
      <c r="Z49" s="42"/>
      <c r="AA49" s="42"/>
      <c r="AB49" s="42"/>
      <c r="AC49" s="42"/>
      <c r="AD49" s="42"/>
      <c r="AE49" s="42"/>
      <c r="AF49" s="42"/>
      <c r="AG49" s="42"/>
      <c r="AH49" s="42"/>
      <c r="AI49" s="34" t="s">
        <v>30</v>
      </c>
      <c r="AJ49" s="42"/>
      <c r="AK49" s="42"/>
      <c r="AL49" s="42"/>
      <c r="AM49" s="75" t="str">
        <f>IF(E17="","",E17)</f>
        <v>Ing. Josef Dvořák</v>
      </c>
      <c r="AN49" s="66"/>
      <c r="AO49" s="66"/>
      <c r="AP49" s="66"/>
      <c r="AQ49" s="42"/>
      <c r="AR49" s="46"/>
      <c r="AS49" s="76" t="s">
        <v>51</v>
      </c>
      <c r="AT49" s="77"/>
      <c r="AU49" s="78"/>
      <c r="AV49" s="78"/>
      <c r="AW49" s="78"/>
      <c r="AX49" s="78"/>
      <c r="AY49" s="78"/>
      <c r="AZ49" s="78"/>
      <c r="BA49" s="78"/>
      <c r="BB49" s="78"/>
      <c r="BC49" s="78"/>
      <c r="BD49" s="79"/>
      <c r="BE49" s="40"/>
    </row>
    <row r="50" s="2" customFormat="1" ht="15.15" customHeight="1">
      <c r="A50" s="40"/>
      <c r="B50" s="41"/>
      <c r="C50" s="34" t="s">
        <v>28</v>
      </c>
      <c r="D50" s="42"/>
      <c r="E50" s="42"/>
      <c r="F50" s="42"/>
      <c r="G50" s="42"/>
      <c r="H50" s="42"/>
      <c r="I50" s="42"/>
      <c r="J50" s="42"/>
      <c r="K50" s="42"/>
      <c r="L50" s="66"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4" t="s">
        <v>33</v>
      </c>
      <c r="AJ50" s="42"/>
      <c r="AK50" s="42"/>
      <c r="AL50" s="42"/>
      <c r="AM50" s="75" t="str">
        <f>IF(E20="","",E20)</f>
        <v>Ing.Jiří Pitra</v>
      </c>
      <c r="AN50" s="66"/>
      <c r="AO50" s="66"/>
      <c r="AP50" s="66"/>
      <c r="AQ50" s="42"/>
      <c r="AR50" s="46"/>
      <c r="AS50" s="80"/>
      <c r="AT50" s="81"/>
      <c r="AU50" s="82"/>
      <c r="AV50" s="82"/>
      <c r="AW50" s="82"/>
      <c r="AX50" s="82"/>
      <c r="AY50" s="82"/>
      <c r="AZ50" s="82"/>
      <c r="BA50" s="82"/>
      <c r="BB50" s="82"/>
      <c r="BC50" s="82"/>
      <c r="BD50" s="83"/>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4"/>
      <c r="AT51" s="85"/>
      <c r="AU51" s="86"/>
      <c r="AV51" s="86"/>
      <c r="AW51" s="86"/>
      <c r="AX51" s="86"/>
      <c r="AY51" s="86"/>
      <c r="AZ51" s="86"/>
      <c r="BA51" s="86"/>
      <c r="BB51" s="86"/>
      <c r="BC51" s="86"/>
      <c r="BD51" s="87"/>
      <c r="BE51" s="40"/>
    </row>
    <row r="52" s="2" customFormat="1" ht="29.28" customHeight="1">
      <c r="A52" s="40"/>
      <c r="B52" s="41"/>
      <c r="C52" s="88" t="s">
        <v>52</v>
      </c>
      <c r="D52" s="89"/>
      <c r="E52" s="89"/>
      <c r="F52" s="89"/>
      <c r="G52" s="89"/>
      <c r="H52" s="90"/>
      <c r="I52" s="91" t="s">
        <v>53</v>
      </c>
      <c r="J52" s="89"/>
      <c r="K52" s="89"/>
      <c r="L52" s="89"/>
      <c r="M52" s="89"/>
      <c r="N52" s="89"/>
      <c r="O52" s="89"/>
      <c r="P52" s="89"/>
      <c r="Q52" s="89"/>
      <c r="R52" s="89"/>
      <c r="S52" s="89"/>
      <c r="T52" s="89"/>
      <c r="U52" s="89"/>
      <c r="V52" s="89"/>
      <c r="W52" s="89"/>
      <c r="X52" s="89"/>
      <c r="Y52" s="89"/>
      <c r="Z52" s="89"/>
      <c r="AA52" s="89"/>
      <c r="AB52" s="89"/>
      <c r="AC52" s="89"/>
      <c r="AD52" s="89"/>
      <c r="AE52" s="89"/>
      <c r="AF52" s="89"/>
      <c r="AG52" s="92" t="s">
        <v>54</v>
      </c>
      <c r="AH52" s="89"/>
      <c r="AI52" s="89"/>
      <c r="AJ52" s="89"/>
      <c r="AK52" s="89"/>
      <c r="AL52" s="89"/>
      <c r="AM52" s="89"/>
      <c r="AN52" s="91" t="s">
        <v>55</v>
      </c>
      <c r="AO52" s="89"/>
      <c r="AP52" s="89"/>
      <c r="AQ52" s="93" t="s">
        <v>56</v>
      </c>
      <c r="AR52" s="46"/>
      <c r="AS52" s="94" t="s">
        <v>57</v>
      </c>
      <c r="AT52" s="95" t="s">
        <v>58</v>
      </c>
      <c r="AU52" s="95" t="s">
        <v>59</v>
      </c>
      <c r="AV52" s="95" t="s">
        <v>60</v>
      </c>
      <c r="AW52" s="95" t="s">
        <v>61</v>
      </c>
      <c r="AX52" s="95" t="s">
        <v>62</v>
      </c>
      <c r="AY52" s="95" t="s">
        <v>63</v>
      </c>
      <c r="AZ52" s="95" t="s">
        <v>64</v>
      </c>
      <c r="BA52" s="95" t="s">
        <v>65</v>
      </c>
      <c r="BB52" s="95" t="s">
        <v>66</v>
      </c>
      <c r="BC52" s="95" t="s">
        <v>67</v>
      </c>
      <c r="BD52" s="96" t="s">
        <v>68</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7"/>
      <c r="AT53" s="98"/>
      <c r="AU53" s="98"/>
      <c r="AV53" s="98"/>
      <c r="AW53" s="98"/>
      <c r="AX53" s="98"/>
      <c r="AY53" s="98"/>
      <c r="AZ53" s="98"/>
      <c r="BA53" s="98"/>
      <c r="BB53" s="98"/>
      <c r="BC53" s="98"/>
      <c r="BD53" s="99"/>
      <c r="BE53" s="40"/>
    </row>
    <row r="54" s="6" customFormat="1" ht="32.4" customHeight="1">
      <c r="A54" s="6"/>
      <c r="B54" s="100"/>
      <c r="C54" s="101" t="s">
        <v>69</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ROUND(AG55+AG58+AG59,2)</f>
        <v>0</v>
      </c>
      <c r="AH54" s="103"/>
      <c r="AI54" s="103"/>
      <c r="AJ54" s="103"/>
      <c r="AK54" s="103"/>
      <c r="AL54" s="103"/>
      <c r="AM54" s="103"/>
      <c r="AN54" s="104">
        <f>SUM(AG54,AT54)</f>
        <v>0</v>
      </c>
      <c r="AO54" s="104"/>
      <c r="AP54" s="104"/>
      <c r="AQ54" s="105" t="s">
        <v>19</v>
      </c>
      <c r="AR54" s="106"/>
      <c r="AS54" s="107">
        <f>ROUND(AS55+AS58+AS59,2)</f>
        <v>0</v>
      </c>
      <c r="AT54" s="108">
        <f>ROUND(SUM(AV54:AW54),2)</f>
        <v>0</v>
      </c>
      <c r="AU54" s="109">
        <f>ROUND(AU55+AU58+AU59,5)</f>
        <v>0</v>
      </c>
      <c r="AV54" s="108">
        <f>ROUND(AZ54*L29,2)</f>
        <v>0</v>
      </c>
      <c r="AW54" s="108">
        <f>ROUND(BA54*L30,2)</f>
        <v>0</v>
      </c>
      <c r="AX54" s="108">
        <f>ROUND(BB54*L29,2)</f>
        <v>0</v>
      </c>
      <c r="AY54" s="108">
        <f>ROUND(BC54*L30,2)</f>
        <v>0</v>
      </c>
      <c r="AZ54" s="108">
        <f>ROUND(AZ55+AZ58+AZ59,2)</f>
        <v>0</v>
      </c>
      <c r="BA54" s="108">
        <f>ROUND(BA55+BA58+BA59,2)</f>
        <v>0</v>
      </c>
      <c r="BB54" s="108">
        <f>ROUND(BB55+BB58+BB59,2)</f>
        <v>0</v>
      </c>
      <c r="BC54" s="108">
        <f>ROUND(BC55+BC58+BC59,2)</f>
        <v>0</v>
      </c>
      <c r="BD54" s="110">
        <f>ROUND(BD55+BD58+BD59,2)</f>
        <v>0</v>
      </c>
      <c r="BE54" s="6"/>
      <c r="BS54" s="111" t="s">
        <v>70</v>
      </c>
      <c r="BT54" s="111" t="s">
        <v>71</v>
      </c>
      <c r="BU54" s="112" t="s">
        <v>72</v>
      </c>
      <c r="BV54" s="111" t="s">
        <v>73</v>
      </c>
      <c r="BW54" s="111" t="s">
        <v>5</v>
      </c>
      <c r="BX54" s="111" t="s">
        <v>74</v>
      </c>
      <c r="CL54" s="111" t="s">
        <v>19</v>
      </c>
    </row>
    <row r="55" s="7" customFormat="1" ht="16.5" customHeight="1">
      <c r="A55" s="7"/>
      <c r="B55" s="113"/>
      <c r="C55" s="114"/>
      <c r="D55" s="115" t="s">
        <v>75</v>
      </c>
      <c r="E55" s="115"/>
      <c r="F55" s="115"/>
      <c r="G55" s="115"/>
      <c r="H55" s="115"/>
      <c r="I55" s="116"/>
      <c r="J55" s="115" t="s">
        <v>76</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ROUND(SUM(AG56:AG57),2)</f>
        <v>0</v>
      </c>
      <c r="AH55" s="116"/>
      <c r="AI55" s="116"/>
      <c r="AJ55" s="116"/>
      <c r="AK55" s="116"/>
      <c r="AL55" s="116"/>
      <c r="AM55" s="116"/>
      <c r="AN55" s="118">
        <f>SUM(AG55,AT55)</f>
        <v>0</v>
      </c>
      <c r="AO55" s="116"/>
      <c r="AP55" s="116"/>
      <c r="AQ55" s="119" t="s">
        <v>77</v>
      </c>
      <c r="AR55" s="120"/>
      <c r="AS55" s="121">
        <f>ROUND(SUM(AS56:AS57),2)</f>
        <v>0</v>
      </c>
      <c r="AT55" s="122">
        <f>ROUND(SUM(AV55:AW55),2)</f>
        <v>0</v>
      </c>
      <c r="AU55" s="123">
        <f>ROUND(SUM(AU56:AU57),5)</f>
        <v>0</v>
      </c>
      <c r="AV55" s="122">
        <f>ROUND(AZ55*L29,2)</f>
        <v>0</v>
      </c>
      <c r="AW55" s="122">
        <f>ROUND(BA55*L30,2)</f>
        <v>0</v>
      </c>
      <c r="AX55" s="122">
        <f>ROUND(BB55*L29,2)</f>
        <v>0</v>
      </c>
      <c r="AY55" s="122">
        <f>ROUND(BC55*L30,2)</f>
        <v>0</v>
      </c>
      <c r="AZ55" s="122">
        <f>ROUND(SUM(AZ56:AZ57),2)</f>
        <v>0</v>
      </c>
      <c r="BA55" s="122">
        <f>ROUND(SUM(BA56:BA57),2)</f>
        <v>0</v>
      </c>
      <c r="BB55" s="122">
        <f>ROUND(SUM(BB56:BB57),2)</f>
        <v>0</v>
      </c>
      <c r="BC55" s="122">
        <f>ROUND(SUM(BC56:BC57),2)</f>
        <v>0</v>
      </c>
      <c r="BD55" s="124">
        <f>ROUND(SUM(BD56:BD57),2)</f>
        <v>0</v>
      </c>
      <c r="BE55" s="7"/>
      <c r="BS55" s="125" t="s">
        <v>70</v>
      </c>
      <c r="BT55" s="125" t="s">
        <v>78</v>
      </c>
      <c r="BU55" s="125" t="s">
        <v>72</v>
      </c>
      <c r="BV55" s="125" t="s">
        <v>73</v>
      </c>
      <c r="BW55" s="125" t="s">
        <v>79</v>
      </c>
      <c r="BX55" s="125" t="s">
        <v>5</v>
      </c>
      <c r="CL55" s="125" t="s">
        <v>19</v>
      </c>
      <c r="CM55" s="125" t="s">
        <v>80</v>
      </c>
    </row>
    <row r="56" s="4" customFormat="1" ht="35.25" customHeight="1">
      <c r="A56" s="126" t="s">
        <v>81</v>
      </c>
      <c r="B56" s="65"/>
      <c r="C56" s="127"/>
      <c r="D56" s="127"/>
      <c r="E56" s="128" t="s">
        <v>82</v>
      </c>
      <c r="F56" s="128"/>
      <c r="G56" s="128"/>
      <c r="H56" s="128"/>
      <c r="I56" s="128"/>
      <c r="J56" s="127"/>
      <c r="K56" s="128" t="s">
        <v>83</v>
      </c>
      <c r="L56" s="128"/>
      <c r="M56" s="128"/>
      <c r="N56" s="128"/>
      <c r="O56" s="128"/>
      <c r="P56" s="128"/>
      <c r="Q56" s="128"/>
      <c r="R56" s="128"/>
      <c r="S56" s="128"/>
      <c r="T56" s="128"/>
      <c r="U56" s="128"/>
      <c r="V56" s="128"/>
      <c r="W56" s="128"/>
      <c r="X56" s="128"/>
      <c r="Y56" s="128"/>
      <c r="Z56" s="128"/>
      <c r="AA56" s="128"/>
      <c r="AB56" s="128"/>
      <c r="AC56" s="128"/>
      <c r="AD56" s="128"/>
      <c r="AE56" s="128"/>
      <c r="AF56" s="128"/>
      <c r="AG56" s="129">
        <f>'a - Dvůr (práce po úroveň...'!J32</f>
        <v>0</v>
      </c>
      <c r="AH56" s="127"/>
      <c r="AI56" s="127"/>
      <c r="AJ56" s="127"/>
      <c r="AK56" s="127"/>
      <c r="AL56" s="127"/>
      <c r="AM56" s="127"/>
      <c r="AN56" s="129">
        <f>SUM(AG56,AT56)</f>
        <v>0</v>
      </c>
      <c r="AO56" s="127"/>
      <c r="AP56" s="127"/>
      <c r="AQ56" s="130" t="s">
        <v>84</v>
      </c>
      <c r="AR56" s="67"/>
      <c r="AS56" s="131">
        <v>0</v>
      </c>
      <c r="AT56" s="132">
        <f>ROUND(SUM(AV56:AW56),2)</f>
        <v>0</v>
      </c>
      <c r="AU56" s="133">
        <f>'a - Dvůr (práce po úroveň...'!P104</f>
        <v>0</v>
      </c>
      <c r="AV56" s="132">
        <f>'a - Dvůr (práce po úroveň...'!J35</f>
        <v>0</v>
      </c>
      <c r="AW56" s="132">
        <f>'a - Dvůr (práce po úroveň...'!J36</f>
        <v>0</v>
      </c>
      <c r="AX56" s="132">
        <f>'a - Dvůr (práce po úroveň...'!J37</f>
        <v>0</v>
      </c>
      <c r="AY56" s="132">
        <f>'a - Dvůr (práce po úroveň...'!J38</f>
        <v>0</v>
      </c>
      <c r="AZ56" s="132">
        <f>'a - Dvůr (práce po úroveň...'!F35</f>
        <v>0</v>
      </c>
      <c r="BA56" s="132">
        <f>'a - Dvůr (práce po úroveň...'!F36</f>
        <v>0</v>
      </c>
      <c r="BB56" s="132">
        <f>'a - Dvůr (práce po úroveň...'!F37</f>
        <v>0</v>
      </c>
      <c r="BC56" s="132">
        <f>'a - Dvůr (práce po úroveň...'!F38</f>
        <v>0</v>
      </c>
      <c r="BD56" s="134">
        <f>'a - Dvůr (práce po úroveň...'!F39</f>
        <v>0</v>
      </c>
      <c r="BE56" s="4"/>
      <c r="BT56" s="135" t="s">
        <v>80</v>
      </c>
      <c r="BV56" s="135" t="s">
        <v>73</v>
      </c>
      <c r="BW56" s="135" t="s">
        <v>85</v>
      </c>
      <c r="BX56" s="135" t="s">
        <v>79</v>
      </c>
      <c r="CL56" s="135" t="s">
        <v>19</v>
      </c>
    </row>
    <row r="57" s="4" customFormat="1" ht="23.25" customHeight="1">
      <c r="A57" s="126" t="s">
        <v>81</v>
      </c>
      <c r="B57" s="65"/>
      <c r="C57" s="127"/>
      <c r="D57" s="127"/>
      <c r="E57" s="128" t="s">
        <v>86</v>
      </c>
      <c r="F57" s="128"/>
      <c r="G57" s="128"/>
      <c r="H57" s="128"/>
      <c r="I57" s="128"/>
      <c r="J57" s="127"/>
      <c r="K57" s="128" t="s">
        <v>87</v>
      </c>
      <c r="L57" s="128"/>
      <c r="M57" s="128"/>
      <c r="N57" s="128"/>
      <c r="O57" s="128"/>
      <c r="P57" s="128"/>
      <c r="Q57" s="128"/>
      <c r="R57" s="128"/>
      <c r="S57" s="128"/>
      <c r="T57" s="128"/>
      <c r="U57" s="128"/>
      <c r="V57" s="128"/>
      <c r="W57" s="128"/>
      <c r="X57" s="128"/>
      <c r="Y57" s="128"/>
      <c r="Z57" s="128"/>
      <c r="AA57" s="128"/>
      <c r="AB57" s="128"/>
      <c r="AC57" s="128"/>
      <c r="AD57" s="128"/>
      <c r="AE57" s="128"/>
      <c r="AF57" s="128"/>
      <c r="AG57" s="129">
        <f>'b - Dvůr (práce od úrovně...'!J32</f>
        <v>0</v>
      </c>
      <c r="AH57" s="127"/>
      <c r="AI57" s="127"/>
      <c r="AJ57" s="127"/>
      <c r="AK57" s="127"/>
      <c r="AL57" s="127"/>
      <c r="AM57" s="127"/>
      <c r="AN57" s="129">
        <f>SUM(AG57,AT57)</f>
        <v>0</v>
      </c>
      <c r="AO57" s="127"/>
      <c r="AP57" s="127"/>
      <c r="AQ57" s="130" t="s">
        <v>84</v>
      </c>
      <c r="AR57" s="67"/>
      <c r="AS57" s="131">
        <v>0</v>
      </c>
      <c r="AT57" s="132">
        <f>ROUND(SUM(AV57:AW57),2)</f>
        <v>0</v>
      </c>
      <c r="AU57" s="133">
        <f>'b - Dvůr (práce od úrovně...'!P94</f>
        <v>0</v>
      </c>
      <c r="AV57" s="132">
        <f>'b - Dvůr (práce od úrovně...'!J35</f>
        <v>0</v>
      </c>
      <c r="AW57" s="132">
        <f>'b - Dvůr (práce od úrovně...'!J36</f>
        <v>0</v>
      </c>
      <c r="AX57" s="132">
        <f>'b - Dvůr (práce od úrovně...'!J37</f>
        <v>0</v>
      </c>
      <c r="AY57" s="132">
        <f>'b - Dvůr (práce od úrovně...'!J38</f>
        <v>0</v>
      </c>
      <c r="AZ57" s="132">
        <f>'b - Dvůr (práce od úrovně...'!F35</f>
        <v>0</v>
      </c>
      <c r="BA57" s="132">
        <f>'b - Dvůr (práce od úrovně...'!F36</f>
        <v>0</v>
      </c>
      <c r="BB57" s="132">
        <f>'b - Dvůr (práce od úrovně...'!F37</f>
        <v>0</v>
      </c>
      <c r="BC57" s="132">
        <f>'b - Dvůr (práce od úrovně...'!F38</f>
        <v>0</v>
      </c>
      <c r="BD57" s="134">
        <f>'b - Dvůr (práce od úrovně...'!F39</f>
        <v>0</v>
      </c>
      <c r="BE57" s="4"/>
      <c r="BT57" s="135" t="s">
        <v>80</v>
      </c>
      <c r="BV57" s="135" t="s">
        <v>73</v>
      </c>
      <c r="BW57" s="135" t="s">
        <v>88</v>
      </c>
      <c r="BX57" s="135" t="s">
        <v>79</v>
      </c>
      <c r="CL57" s="135" t="s">
        <v>19</v>
      </c>
    </row>
    <row r="58" s="7" customFormat="1" ht="16.5" customHeight="1">
      <c r="A58" s="126" t="s">
        <v>81</v>
      </c>
      <c r="B58" s="113"/>
      <c r="C58" s="114"/>
      <c r="D58" s="115" t="s">
        <v>89</v>
      </c>
      <c r="E58" s="115"/>
      <c r="F58" s="115"/>
      <c r="G58" s="115"/>
      <c r="H58" s="115"/>
      <c r="I58" s="116"/>
      <c r="J58" s="115" t="s">
        <v>90</v>
      </c>
      <c r="K58" s="115"/>
      <c r="L58" s="115"/>
      <c r="M58" s="115"/>
      <c r="N58" s="115"/>
      <c r="O58" s="115"/>
      <c r="P58" s="115"/>
      <c r="Q58" s="115"/>
      <c r="R58" s="115"/>
      <c r="S58" s="115"/>
      <c r="T58" s="115"/>
      <c r="U58" s="115"/>
      <c r="V58" s="115"/>
      <c r="W58" s="115"/>
      <c r="X58" s="115"/>
      <c r="Y58" s="115"/>
      <c r="Z58" s="115"/>
      <c r="AA58" s="115"/>
      <c r="AB58" s="115"/>
      <c r="AC58" s="115"/>
      <c r="AD58" s="115"/>
      <c r="AE58" s="115"/>
      <c r="AF58" s="115"/>
      <c r="AG58" s="118">
        <f>'02 - Oprava fasády ve For...'!J30</f>
        <v>0</v>
      </c>
      <c r="AH58" s="116"/>
      <c r="AI58" s="116"/>
      <c r="AJ58" s="116"/>
      <c r="AK58" s="116"/>
      <c r="AL58" s="116"/>
      <c r="AM58" s="116"/>
      <c r="AN58" s="118">
        <f>SUM(AG58,AT58)</f>
        <v>0</v>
      </c>
      <c r="AO58" s="116"/>
      <c r="AP58" s="116"/>
      <c r="AQ58" s="119" t="s">
        <v>77</v>
      </c>
      <c r="AR58" s="120"/>
      <c r="AS58" s="121">
        <v>0</v>
      </c>
      <c r="AT58" s="122">
        <f>ROUND(SUM(AV58:AW58),2)</f>
        <v>0</v>
      </c>
      <c r="AU58" s="123">
        <f>'02 - Oprava fasády ve For...'!P89</f>
        <v>0</v>
      </c>
      <c r="AV58" s="122">
        <f>'02 - Oprava fasády ve For...'!J33</f>
        <v>0</v>
      </c>
      <c r="AW58" s="122">
        <f>'02 - Oprava fasády ve For...'!J34</f>
        <v>0</v>
      </c>
      <c r="AX58" s="122">
        <f>'02 - Oprava fasády ve For...'!J35</f>
        <v>0</v>
      </c>
      <c r="AY58" s="122">
        <f>'02 - Oprava fasády ve For...'!J36</f>
        <v>0</v>
      </c>
      <c r="AZ58" s="122">
        <f>'02 - Oprava fasády ve For...'!F33</f>
        <v>0</v>
      </c>
      <c r="BA58" s="122">
        <f>'02 - Oprava fasády ve For...'!F34</f>
        <v>0</v>
      </c>
      <c r="BB58" s="122">
        <f>'02 - Oprava fasády ve For...'!F35</f>
        <v>0</v>
      </c>
      <c r="BC58" s="122">
        <f>'02 - Oprava fasády ve For...'!F36</f>
        <v>0</v>
      </c>
      <c r="BD58" s="124">
        <f>'02 - Oprava fasády ve For...'!F37</f>
        <v>0</v>
      </c>
      <c r="BE58" s="7"/>
      <c r="BT58" s="125" t="s">
        <v>78</v>
      </c>
      <c r="BV58" s="125" t="s">
        <v>73</v>
      </c>
      <c r="BW58" s="125" t="s">
        <v>91</v>
      </c>
      <c r="BX58" s="125" t="s">
        <v>5</v>
      </c>
      <c r="CL58" s="125" t="s">
        <v>19</v>
      </c>
      <c r="CM58" s="125" t="s">
        <v>80</v>
      </c>
    </row>
    <row r="59" s="7" customFormat="1" ht="16.5" customHeight="1">
      <c r="A59" s="126" t="s">
        <v>81</v>
      </c>
      <c r="B59" s="113"/>
      <c r="C59" s="114"/>
      <c r="D59" s="115" t="s">
        <v>92</v>
      </c>
      <c r="E59" s="115"/>
      <c r="F59" s="115"/>
      <c r="G59" s="115"/>
      <c r="H59" s="115"/>
      <c r="I59" s="116"/>
      <c r="J59" s="115" t="s">
        <v>93</v>
      </c>
      <c r="K59" s="115"/>
      <c r="L59" s="115"/>
      <c r="M59" s="115"/>
      <c r="N59" s="115"/>
      <c r="O59" s="115"/>
      <c r="P59" s="115"/>
      <c r="Q59" s="115"/>
      <c r="R59" s="115"/>
      <c r="S59" s="115"/>
      <c r="T59" s="115"/>
      <c r="U59" s="115"/>
      <c r="V59" s="115"/>
      <c r="W59" s="115"/>
      <c r="X59" s="115"/>
      <c r="Y59" s="115"/>
      <c r="Z59" s="115"/>
      <c r="AA59" s="115"/>
      <c r="AB59" s="115"/>
      <c r="AC59" s="115"/>
      <c r="AD59" s="115"/>
      <c r="AE59" s="115"/>
      <c r="AF59" s="115"/>
      <c r="AG59" s="118">
        <f>'09 - VRN'!J30</f>
        <v>0</v>
      </c>
      <c r="AH59" s="116"/>
      <c r="AI59" s="116"/>
      <c r="AJ59" s="116"/>
      <c r="AK59" s="116"/>
      <c r="AL59" s="116"/>
      <c r="AM59" s="116"/>
      <c r="AN59" s="118">
        <f>SUM(AG59,AT59)</f>
        <v>0</v>
      </c>
      <c r="AO59" s="116"/>
      <c r="AP59" s="116"/>
      <c r="AQ59" s="119" t="s">
        <v>77</v>
      </c>
      <c r="AR59" s="120"/>
      <c r="AS59" s="136">
        <v>0</v>
      </c>
      <c r="AT59" s="137">
        <f>ROUND(SUM(AV59:AW59),2)</f>
        <v>0</v>
      </c>
      <c r="AU59" s="138">
        <f>'09 - VRN'!P84</f>
        <v>0</v>
      </c>
      <c r="AV59" s="137">
        <f>'09 - VRN'!J33</f>
        <v>0</v>
      </c>
      <c r="AW59" s="137">
        <f>'09 - VRN'!J34</f>
        <v>0</v>
      </c>
      <c r="AX59" s="137">
        <f>'09 - VRN'!J35</f>
        <v>0</v>
      </c>
      <c r="AY59" s="137">
        <f>'09 - VRN'!J36</f>
        <v>0</v>
      </c>
      <c r="AZ59" s="137">
        <f>'09 - VRN'!F33</f>
        <v>0</v>
      </c>
      <c r="BA59" s="137">
        <f>'09 - VRN'!F34</f>
        <v>0</v>
      </c>
      <c r="BB59" s="137">
        <f>'09 - VRN'!F35</f>
        <v>0</v>
      </c>
      <c r="BC59" s="137">
        <f>'09 - VRN'!F36</f>
        <v>0</v>
      </c>
      <c r="BD59" s="139">
        <f>'09 - VRN'!F37</f>
        <v>0</v>
      </c>
      <c r="BE59" s="7"/>
      <c r="BT59" s="125" t="s">
        <v>78</v>
      </c>
      <c r="BV59" s="125" t="s">
        <v>73</v>
      </c>
      <c r="BW59" s="125" t="s">
        <v>94</v>
      </c>
      <c r="BX59" s="125" t="s">
        <v>5</v>
      </c>
      <c r="CL59" s="125" t="s">
        <v>19</v>
      </c>
      <c r="CM59" s="125" t="s">
        <v>80</v>
      </c>
    </row>
    <row r="60" s="2" customFormat="1" ht="30" customHeight="1">
      <c r="A60" s="40"/>
      <c r="B60" s="41"/>
      <c r="C60" s="42"/>
      <c r="D60" s="42"/>
      <c r="E60" s="42"/>
      <c r="F60" s="42"/>
      <c r="G60" s="42"/>
      <c r="H60" s="42"/>
      <c r="I60" s="42"/>
      <c r="J60" s="42"/>
      <c r="K60" s="42"/>
      <c r="L60" s="42"/>
      <c r="M60" s="42"/>
      <c r="N60" s="42"/>
      <c r="O60" s="42"/>
      <c r="P60" s="42"/>
      <c r="Q60" s="42"/>
      <c r="R60" s="42"/>
      <c r="S60" s="42"/>
      <c r="T60" s="42"/>
      <c r="U60" s="42"/>
      <c r="V60" s="42"/>
      <c r="W60" s="42"/>
      <c r="X60" s="42"/>
      <c r="Y60" s="42"/>
      <c r="Z60" s="42"/>
      <c r="AA60" s="42"/>
      <c r="AB60" s="42"/>
      <c r="AC60" s="42"/>
      <c r="AD60" s="42"/>
      <c r="AE60" s="42"/>
      <c r="AF60" s="42"/>
      <c r="AG60" s="42"/>
      <c r="AH60" s="42"/>
      <c r="AI60" s="42"/>
      <c r="AJ60" s="42"/>
      <c r="AK60" s="42"/>
      <c r="AL60" s="42"/>
      <c r="AM60" s="42"/>
      <c r="AN60" s="42"/>
      <c r="AO60" s="42"/>
      <c r="AP60" s="42"/>
      <c r="AQ60" s="42"/>
      <c r="AR60" s="46"/>
      <c r="AS60" s="40"/>
      <c r="AT60" s="40"/>
      <c r="AU60" s="40"/>
      <c r="AV60" s="40"/>
      <c r="AW60" s="40"/>
      <c r="AX60" s="40"/>
      <c r="AY60" s="40"/>
      <c r="AZ60" s="40"/>
      <c r="BA60" s="40"/>
      <c r="BB60" s="40"/>
      <c r="BC60" s="40"/>
      <c r="BD60" s="40"/>
      <c r="BE60" s="40"/>
    </row>
    <row r="61" s="2" customFormat="1" ht="6.96" customHeight="1">
      <c r="A61" s="40"/>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46"/>
      <c r="AS61" s="40"/>
      <c r="AT61" s="40"/>
      <c r="AU61" s="40"/>
      <c r="AV61" s="40"/>
      <c r="AW61" s="40"/>
      <c r="AX61" s="40"/>
      <c r="AY61" s="40"/>
      <c r="AZ61" s="40"/>
      <c r="BA61" s="40"/>
      <c r="BB61" s="40"/>
      <c r="BC61" s="40"/>
      <c r="BD61" s="40"/>
      <c r="BE61" s="40"/>
    </row>
  </sheetData>
  <sheetProtection sheet="1" formatColumns="0" formatRows="0" objects="1" scenarios="1" spinCount="100000" saltValue="R6cDfsaZ/Mvo+WUC3sAu+ZKwJiwn+RbCTosH5wcI+N5kia2WhTe/uNUi1EX1SPPiGD7+vleX/gKUbhbbrTgwEQ==" hashValue="zhG3XHa5P0OO3u7ajaXEUdkSkDSnlmYGkCmJsK9ET5hOoYJHv1KPdOI60WFsXDhdqcfaxqBjF0y9KKNrqORHbA==" algorithmName="SHA-512" password="CC35"/>
  <mergeCells count="58">
    <mergeCell ref="L45:AO45"/>
    <mergeCell ref="AM47:AN47"/>
    <mergeCell ref="AS49:AT51"/>
    <mergeCell ref="AM49:AP49"/>
    <mergeCell ref="AM50:AP50"/>
    <mergeCell ref="C52:G52"/>
    <mergeCell ref="AG52:AM52"/>
    <mergeCell ref="AN52:AP52"/>
    <mergeCell ref="I52:AF52"/>
    <mergeCell ref="AG55:AM55"/>
    <mergeCell ref="AN55:AP55"/>
    <mergeCell ref="J55:AF55"/>
    <mergeCell ref="D55:H55"/>
    <mergeCell ref="AN56:AP56"/>
    <mergeCell ref="E56:I56"/>
    <mergeCell ref="K56:AF56"/>
    <mergeCell ref="AG56:AM56"/>
    <mergeCell ref="K57:AF57"/>
    <mergeCell ref="AN57:AP57"/>
    <mergeCell ref="E57:I57"/>
    <mergeCell ref="AG57:AM57"/>
    <mergeCell ref="AG58:AM58"/>
    <mergeCell ref="AN58:AP58"/>
    <mergeCell ref="D58:H58"/>
    <mergeCell ref="J58:AF58"/>
    <mergeCell ref="AN59:AP59"/>
    <mergeCell ref="AG59:AM59"/>
    <mergeCell ref="D59:H59"/>
    <mergeCell ref="J59:AF59"/>
    <mergeCell ref="AG54:AM54"/>
    <mergeCell ref="AN54:AP54"/>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s>
  <hyperlinks>
    <hyperlink ref="A56" location="'a - Dvůr (práce po úroveň...'!C2" display="/"/>
    <hyperlink ref="A57" location="'b - Dvůr (práce od úrovně...'!C2" display="/"/>
    <hyperlink ref="A58" location="'02 - Oprava fasády ve For...'!C2" display="/"/>
    <hyperlink ref="A59" location="'09 - VRN'!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85</v>
      </c>
      <c r="AZ2" s="140" t="s">
        <v>48</v>
      </c>
      <c r="BA2" s="140" t="s">
        <v>95</v>
      </c>
      <c r="BB2" s="140" t="s">
        <v>96</v>
      </c>
      <c r="BC2" s="140" t="s">
        <v>97</v>
      </c>
      <c r="BD2" s="140" t="s">
        <v>80</v>
      </c>
    </row>
    <row r="3" s="1" customFormat="1" ht="6.96" customHeight="1">
      <c r="B3" s="141"/>
      <c r="C3" s="142"/>
      <c r="D3" s="142"/>
      <c r="E3" s="142"/>
      <c r="F3" s="142"/>
      <c r="G3" s="142"/>
      <c r="H3" s="142"/>
      <c r="I3" s="142"/>
      <c r="J3" s="142"/>
      <c r="K3" s="142"/>
      <c r="L3" s="22"/>
      <c r="AT3" s="19" t="s">
        <v>80</v>
      </c>
      <c r="AZ3" s="140" t="s">
        <v>98</v>
      </c>
      <c r="BA3" s="140" t="s">
        <v>99</v>
      </c>
      <c r="BB3" s="140" t="s">
        <v>96</v>
      </c>
      <c r="BC3" s="140" t="s">
        <v>100</v>
      </c>
      <c r="BD3" s="140" t="s">
        <v>80</v>
      </c>
    </row>
    <row r="4" s="1" customFormat="1" ht="24.96" customHeight="1">
      <c r="B4" s="22"/>
      <c r="D4" s="143" t="s">
        <v>101</v>
      </c>
      <c r="L4" s="22"/>
      <c r="M4" s="144" t="s">
        <v>10</v>
      </c>
      <c r="AT4" s="19" t="s">
        <v>4</v>
      </c>
    </row>
    <row r="5" s="1" customFormat="1" ht="6.96" customHeight="1">
      <c r="B5" s="22"/>
      <c r="L5" s="22"/>
    </row>
    <row r="6" s="1" customFormat="1" ht="12" customHeight="1">
      <c r="B6" s="22"/>
      <c r="D6" s="145" t="s">
        <v>16</v>
      </c>
      <c r="L6" s="22"/>
    </row>
    <row r="7" s="1" customFormat="1" ht="16.5" customHeight="1">
      <c r="B7" s="22"/>
      <c r="E7" s="146" t="str">
        <f>'Rekapitulace stavby'!K6</f>
        <v>Oprava fasád č.p.1 Resselovo nám., Chrudim</v>
      </c>
      <c r="F7" s="145"/>
      <c r="G7" s="145"/>
      <c r="H7" s="145"/>
      <c r="L7" s="22"/>
    </row>
    <row r="8" s="1" customFormat="1" ht="12" customHeight="1">
      <c r="B8" s="22"/>
      <c r="D8" s="145" t="s">
        <v>102</v>
      </c>
      <c r="L8" s="22"/>
    </row>
    <row r="9" s="2" customFormat="1" ht="16.5" customHeight="1">
      <c r="A9" s="40"/>
      <c r="B9" s="46"/>
      <c r="C9" s="40"/>
      <c r="D9" s="40"/>
      <c r="E9" s="146" t="s">
        <v>103</v>
      </c>
      <c r="F9" s="40"/>
      <c r="G9" s="40"/>
      <c r="H9" s="40"/>
      <c r="I9" s="40"/>
      <c r="J9" s="40"/>
      <c r="K9" s="40"/>
      <c r="L9" s="147"/>
      <c r="S9" s="40"/>
      <c r="T9" s="40"/>
      <c r="U9" s="40"/>
      <c r="V9" s="40"/>
      <c r="W9" s="40"/>
      <c r="X9" s="40"/>
      <c r="Y9" s="40"/>
      <c r="Z9" s="40"/>
      <c r="AA9" s="40"/>
      <c r="AB9" s="40"/>
      <c r="AC9" s="40"/>
      <c r="AD9" s="40"/>
      <c r="AE9" s="40"/>
    </row>
    <row r="10" s="2" customFormat="1" ht="12" customHeight="1">
      <c r="A10" s="40"/>
      <c r="B10" s="46"/>
      <c r="C10" s="40"/>
      <c r="D10" s="145" t="s">
        <v>104</v>
      </c>
      <c r="E10" s="40"/>
      <c r="F10" s="40"/>
      <c r="G10" s="40"/>
      <c r="H10" s="40"/>
      <c r="I10" s="40"/>
      <c r="J10" s="40"/>
      <c r="K10" s="40"/>
      <c r="L10" s="147"/>
      <c r="S10" s="40"/>
      <c r="T10" s="40"/>
      <c r="U10" s="40"/>
      <c r="V10" s="40"/>
      <c r="W10" s="40"/>
      <c r="X10" s="40"/>
      <c r="Y10" s="40"/>
      <c r="Z10" s="40"/>
      <c r="AA10" s="40"/>
      <c r="AB10" s="40"/>
      <c r="AC10" s="40"/>
      <c r="AD10" s="40"/>
      <c r="AE10" s="40"/>
    </row>
    <row r="11" s="2" customFormat="1" ht="30" customHeight="1">
      <c r="A11" s="40"/>
      <c r="B11" s="46"/>
      <c r="C11" s="40"/>
      <c r="D11" s="40"/>
      <c r="E11" s="148" t="s">
        <v>105</v>
      </c>
      <c r="F11" s="40"/>
      <c r="G11" s="40"/>
      <c r="H11" s="40"/>
      <c r="I11" s="40"/>
      <c r="J11" s="40"/>
      <c r="K11" s="40"/>
      <c r="L11" s="147"/>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7"/>
      <c r="S12" s="40"/>
      <c r="T12" s="40"/>
      <c r="U12" s="40"/>
      <c r="V12" s="40"/>
      <c r="W12" s="40"/>
      <c r="X12" s="40"/>
      <c r="Y12" s="40"/>
      <c r="Z12" s="40"/>
      <c r="AA12" s="40"/>
      <c r="AB12" s="40"/>
      <c r="AC12" s="40"/>
      <c r="AD12" s="40"/>
      <c r="AE12" s="40"/>
    </row>
    <row r="13" s="2" customFormat="1" ht="12" customHeight="1">
      <c r="A13" s="40"/>
      <c r="B13" s="46"/>
      <c r="C13" s="40"/>
      <c r="D13" s="145" t="s">
        <v>18</v>
      </c>
      <c r="E13" s="40"/>
      <c r="F13" s="135" t="s">
        <v>19</v>
      </c>
      <c r="G13" s="40"/>
      <c r="H13" s="40"/>
      <c r="I13" s="145" t="s">
        <v>20</v>
      </c>
      <c r="J13" s="135" t="s">
        <v>19</v>
      </c>
      <c r="K13" s="40"/>
      <c r="L13" s="147"/>
      <c r="S13" s="40"/>
      <c r="T13" s="40"/>
      <c r="U13" s="40"/>
      <c r="V13" s="40"/>
      <c r="W13" s="40"/>
      <c r="X13" s="40"/>
      <c r="Y13" s="40"/>
      <c r="Z13" s="40"/>
      <c r="AA13" s="40"/>
      <c r="AB13" s="40"/>
      <c r="AC13" s="40"/>
      <c r="AD13" s="40"/>
      <c r="AE13" s="40"/>
    </row>
    <row r="14" s="2" customFormat="1" ht="12" customHeight="1">
      <c r="A14" s="40"/>
      <c r="B14" s="46"/>
      <c r="C14" s="40"/>
      <c r="D14" s="145" t="s">
        <v>21</v>
      </c>
      <c r="E14" s="40"/>
      <c r="F14" s="135" t="s">
        <v>22</v>
      </c>
      <c r="G14" s="40"/>
      <c r="H14" s="40"/>
      <c r="I14" s="145" t="s">
        <v>23</v>
      </c>
      <c r="J14" s="149" t="str">
        <f>'Rekapitulace stavby'!AN8</f>
        <v>14. 8. 2022</v>
      </c>
      <c r="K14" s="40"/>
      <c r="L14" s="147"/>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7"/>
      <c r="S15" s="40"/>
      <c r="T15" s="40"/>
      <c r="U15" s="40"/>
      <c r="V15" s="40"/>
      <c r="W15" s="40"/>
      <c r="X15" s="40"/>
      <c r="Y15" s="40"/>
      <c r="Z15" s="40"/>
      <c r="AA15" s="40"/>
      <c r="AB15" s="40"/>
      <c r="AC15" s="40"/>
      <c r="AD15" s="40"/>
      <c r="AE15" s="40"/>
    </row>
    <row r="16" s="2" customFormat="1" ht="12" customHeight="1">
      <c r="A16" s="40"/>
      <c r="B16" s="46"/>
      <c r="C16" s="40"/>
      <c r="D16" s="145" t="s">
        <v>25</v>
      </c>
      <c r="E16" s="40"/>
      <c r="F16" s="40"/>
      <c r="G16" s="40"/>
      <c r="H16" s="40"/>
      <c r="I16" s="145" t="s">
        <v>26</v>
      </c>
      <c r="J16" s="135" t="str">
        <f>IF('Rekapitulace stavby'!AN10="","",'Rekapitulace stavby'!AN10)</f>
        <v/>
      </c>
      <c r="K16" s="40"/>
      <c r="L16" s="147"/>
      <c r="S16" s="40"/>
      <c r="T16" s="40"/>
      <c r="U16" s="40"/>
      <c r="V16" s="40"/>
      <c r="W16" s="40"/>
      <c r="X16" s="40"/>
      <c r="Y16" s="40"/>
      <c r="Z16" s="40"/>
      <c r="AA16" s="40"/>
      <c r="AB16" s="40"/>
      <c r="AC16" s="40"/>
      <c r="AD16" s="40"/>
      <c r="AE16" s="40"/>
    </row>
    <row r="17" s="2" customFormat="1" ht="18" customHeight="1">
      <c r="A17" s="40"/>
      <c r="B17" s="46"/>
      <c r="C17" s="40"/>
      <c r="D17" s="40"/>
      <c r="E17" s="135" t="str">
        <f>IF('Rekapitulace stavby'!E11="","",'Rekapitulace stavby'!E11)</f>
        <v xml:space="preserve"> </v>
      </c>
      <c r="F17" s="40"/>
      <c r="G17" s="40"/>
      <c r="H17" s="40"/>
      <c r="I17" s="145" t="s">
        <v>27</v>
      </c>
      <c r="J17" s="135" t="str">
        <f>IF('Rekapitulace stavby'!AN11="","",'Rekapitulace stavby'!AN11)</f>
        <v/>
      </c>
      <c r="K17" s="40"/>
      <c r="L17" s="147"/>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7"/>
      <c r="S18" s="40"/>
      <c r="T18" s="40"/>
      <c r="U18" s="40"/>
      <c r="V18" s="40"/>
      <c r="W18" s="40"/>
      <c r="X18" s="40"/>
      <c r="Y18" s="40"/>
      <c r="Z18" s="40"/>
      <c r="AA18" s="40"/>
      <c r="AB18" s="40"/>
      <c r="AC18" s="40"/>
      <c r="AD18" s="40"/>
      <c r="AE18" s="40"/>
    </row>
    <row r="19" s="2" customFormat="1" ht="12" customHeight="1">
      <c r="A19" s="40"/>
      <c r="B19" s="46"/>
      <c r="C19" s="40"/>
      <c r="D19" s="145" t="s">
        <v>28</v>
      </c>
      <c r="E19" s="40"/>
      <c r="F19" s="40"/>
      <c r="G19" s="40"/>
      <c r="H19" s="40"/>
      <c r="I19" s="145" t="s">
        <v>26</v>
      </c>
      <c r="J19" s="35" t="str">
        <f>'Rekapitulace stavby'!AN13</f>
        <v>Vyplň údaj</v>
      </c>
      <c r="K19" s="40"/>
      <c r="L19" s="147"/>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45" t="s">
        <v>27</v>
      </c>
      <c r="J20" s="35" t="str">
        <f>'Rekapitulace stavby'!AN14</f>
        <v>Vyplň údaj</v>
      </c>
      <c r="K20" s="40"/>
      <c r="L20" s="147"/>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7"/>
      <c r="S21" s="40"/>
      <c r="T21" s="40"/>
      <c r="U21" s="40"/>
      <c r="V21" s="40"/>
      <c r="W21" s="40"/>
      <c r="X21" s="40"/>
      <c r="Y21" s="40"/>
      <c r="Z21" s="40"/>
      <c r="AA21" s="40"/>
      <c r="AB21" s="40"/>
      <c r="AC21" s="40"/>
      <c r="AD21" s="40"/>
      <c r="AE21" s="40"/>
    </row>
    <row r="22" s="2" customFormat="1" ht="12" customHeight="1">
      <c r="A22" s="40"/>
      <c r="B22" s="46"/>
      <c r="C22" s="40"/>
      <c r="D22" s="145" t="s">
        <v>30</v>
      </c>
      <c r="E22" s="40"/>
      <c r="F22" s="40"/>
      <c r="G22" s="40"/>
      <c r="H22" s="40"/>
      <c r="I22" s="145" t="s">
        <v>26</v>
      </c>
      <c r="J22" s="135" t="s">
        <v>19</v>
      </c>
      <c r="K22" s="40"/>
      <c r="L22" s="147"/>
      <c r="S22" s="40"/>
      <c r="T22" s="40"/>
      <c r="U22" s="40"/>
      <c r="V22" s="40"/>
      <c r="W22" s="40"/>
      <c r="X22" s="40"/>
      <c r="Y22" s="40"/>
      <c r="Z22" s="40"/>
      <c r="AA22" s="40"/>
      <c r="AB22" s="40"/>
      <c r="AC22" s="40"/>
      <c r="AD22" s="40"/>
      <c r="AE22" s="40"/>
    </row>
    <row r="23" s="2" customFormat="1" ht="18" customHeight="1">
      <c r="A23" s="40"/>
      <c r="B23" s="46"/>
      <c r="C23" s="40"/>
      <c r="D23" s="40"/>
      <c r="E23" s="135" t="s">
        <v>31</v>
      </c>
      <c r="F23" s="40"/>
      <c r="G23" s="40"/>
      <c r="H23" s="40"/>
      <c r="I23" s="145" t="s">
        <v>27</v>
      </c>
      <c r="J23" s="135" t="s">
        <v>19</v>
      </c>
      <c r="K23" s="40"/>
      <c r="L23" s="147"/>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7"/>
      <c r="S24" s="40"/>
      <c r="T24" s="40"/>
      <c r="U24" s="40"/>
      <c r="V24" s="40"/>
      <c r="W24" s="40"/>
      <c r="X24" s="40"/>
      <c r="Y24" s="40"/>
      <c r="Z24" s="40"/>
      <c r="AA24" s="40"/>
      <c r="AB24" s="40"/>
      <c r="AC24" s="40"/>
      <c r="AD24" s="40"/>
      <c r="AE24" s="40"/>
    </row>
    <row r="25" s="2" customFormat="1" ht="12" customHeight="1">
      <c r="A25" s="40"/>
      <c r="B25" s="46"/>
      <c r="C25" s="40"/>
      <c r="D25" s="145" t="s">
        <v>33</v>
      </c>
      <c r="E25" s="40"/>
      <c r="F25" s="40"/>
      <c r="G25" s="40"/>
      <c r="H25" s="40"/>
      <c r="I25" s="145" t="s">
        <v>26</v>
      </c>
      <c r="J25" s="135" t="s">
        <v>19</v>
      </c>
      <c r="K25" s="40"/>
      <c r="L25" s="147"/>
      <c r="S25" s="40"/>
      <c r="T25" s="40"/>
      <c r="U25" s="40"/>
      <c r="V25" s="40"/>
      <c r="W25" s="40"/>
      <c r="X25" s="40"/>
      <c r="Y25" s="40"/>
      <c r="Z25" s="40"/>
      <c r="AA25" s="40"/>
      <c r="AB25" s="40"/>
      <c r="AC25" s="40"/>
      <c r="AD25" s="40"/>
      <c r="AE25" s="40"/>
    </row>
    <row r="26" s="2" customFormat="1" ht="18" customHeight="1">
      <c r="A26" s="40"/>
      <c r="B26" s="46"/>
      <c r="C26" s="40"/>
      <c r="D26" s="40"/>
      <c r="E26" s="135" t="s">
        <v>34</v>
      </c>
      <c r="F26" s="40"/>
      <c r="G26" s="40"/>
      <c r="H26" s="40"/>
      <c r="I26" s="145" t="s">
        <v>27</v>
      </c>
      <c r="J26" s="135" t="s">
        <v>19</v>
      </c>
      <c r="K26" s="40"/>
      <c r="L26" s="147"/>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7"/>
      <c r="S27" s="40"/>
      <c r="T27" s="40"/>
      <c r="U27" s="40"/>
      <c r="V27" s="40"/>
      <c r="W27" s="40"/>
      <c r="X27" s="40"/>
      <c r="Y27" s="40"/>
      <c r="Z27" s="40"/>
      <c r="AA27" s="40"/>
      <c r="AB27" s="40"/>
      <c r="AC27" s="40"/>
      <c r="AD27" s="40"/>
      <c r="AE27" s="40"/>
    </row>
    <row r="28" s="2" customFormat="1" ht="12" customHeight="1">
      <c r="A28" s="40"/>
      <c r="B28" s="46"/>
      <c r="C28" s="40"/>
      <c r="D28" s="145" t="s">
        <v>35</v>
      </c>
      <c r="E28" s="40"/>
      <c r="F28" s="40"/>
      <c r="G28" s="40"/>
      <c r="H28" s="40"/>
      <c r="I28" s="40"/>
      <c r="J28" s="40"/>
      <c r="K28" s="40"/>
      <c r="L28" s="147"/>
      <c r="S28" s="40"/>
      <c r="T28" s="40"/>
      <c r="U28" s="40"/>
      <c r="V28" s="40"/>
      <c r="W28" s="40"/>
      <c r="X28" s="40"/>
      <c r="Y28" s="40"/>
      <c r="Z28" s="40"/>
      <c r="AA28" s="40"/>
      <c r="AB28" s="40"/>
      <c r="AC28" s="40"/>
      <c r="AD28" s="40"/>
      <c r="AE28" s="40"/>
    </row>
    <row r="29" s="8" customFormat="1" ht="16.5" customHeight="1">
      <c r="A29" s="150"/>
      <c r="B29" s="151"/>
      <c r="C29" s="150"/>
      <c r="D29" s="150"/>
      <c r="E29" s="152" t="s">
        <v>19</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40"/>
      <c r="B30" s="46"/>
      <c r="C30" s="40"/>
      <c r="D30" s="40"/>
      <c r="E30" s="40"/>
      <c r="F30" s="40"/>
      <c r="G30" s="40"/>
      <c r="H30" s="40"/>
      <c r="I30" s="40"/>
      <c r="J30" s="40"/>
      <c r="K30" s="40"/>
      <c r="L30" s="147"/>
      <c r="S30" s="40"/>
      <c r="T30" s="40"/>
      <c r="U30" s="40"/>
      <c r="V30" s="40"/>
      <c r="W30" s="40"/>
      <c r="X30" s="40"/>
      <c r="Y30" s="40"/>
      <c r="Z30" s="40"/>
      <c r="AA30" s="40"/>
      <c r="AB30" s="40"/>
      <c r="AC30" s="40"/>
      <c r="AD30" s="40"/>
      <c r="AE30" s="40"/>
    </row>
    <row r="31" s="2" customFormat="1" ht="6.96" customHeight="1">
      <c r="A31" s="40"/>
      <c r="B31" s="46"/>
      <c r="C31" s="40"/>
      <c r="D31" s="154"/>
      <c r="E31" s="154"/>
      <c r="F31" s="154"/>
      <c r="G31" s="154"/>
      <c r="H31" s="154"/>
      <c r="I31" s="154"/>
      <c r="J31" s="154"/>
      <c r="K31" s="154"/>
      <c r="L31" s="147"/>
      <c r="S31" s="40"/>
      <c r="T31" s="40"/>
      <c r="U31" s="40"/>
      <c r="V31" s="40"/>
      <c r="W31" s="40"/>
      <c r="X31" s="40"/>
      <c r="Y31" s="40"/>
      <c r="Z31" s="40"/>
      <c r="AA31" s="40"/>
      <c r="AB31" s="40"/>
      <c r="AC31" s="40"/>
      <c r="AD31" s="40"/>
      <c r="AE31" s="40"/>
    </row>
    <row r="32" s="2" customFormat="1" ht="25.44" customHeight="1">
      <c r="A32" s="40"/>
      <c r="B32" s="46"/>
      <c r="C32" s="40"/>
      <c r="D32" s="155" t="s">
        <v>37</v>
      </c>
      <c r="E32" s="40"/>
      <c r="F32" s="40"/>
      <c r="G32" s="40"/>
      <c r="H32" s="40"/>
      <c r="I32" s="40"/>
      <c r="J32" s="156">
        <f>ROUND(J104, 2)</f>
        <v>0</v>
      </c>
      <c r="K32" s="40"/>
      <c r="L32" s="147"/>
      <c r="S32" s="40"/>
      <c r="T32" s="40"/>
      <c r="U32" s="40"/>
      <c r="V32" s="40"/>
      <c r="W32" s="40"/>
      <c r="X32" s="40"/>
      <c r="Y32" s="40"/>
      <c r="Z32" s="40"/>
      <c r="AA32" s="40"/>
      <c r="AB32" s="40"/>
      <c r="AC32" s="40"/>
      <c r="AD32" s="40"/>
      <c r="AE32" s="40"/>
    </row>
    <row r="33" s="2" customFormat="1" ht="6.96" customHeight="1">
      <c r="A33" s="40"/>
      <c r="B33" s="46"/>
      <c r="C33" s="40"/>
      <c r="D33" s="154"/>
      <c r="E33" s="154"/>
      <c r="F33" s="154"/>
      <c r="G33" s="154"/>
      <c r="H33" s="154"/>
      <c r="I33" s="154"/>
      <c r="J33" s="154"/>
      <c r="K33" s="154"/>
      <c r="L33" s="147"/>
      <c r="S33" s="40"/>
      <c r="T33" s="40"/>
      <c r="U33" s="40"/>
      <c r="V33" s="40"/>
      <c r="W33" s="40"/>
      <c r="X33" s="40"/>
      <c r="Y33" s="40"/>
      <c r="Z33" s="40"/>
      <c r="AA33" s="40"/>
      <c r="AB33" s="40"/>
      <c r="AC33" s="40"/>
      <c r="AD33" s="40"/>
      <c r="AE33" s="40"/>
    </row>
    <row r="34" s="2" customFormat="1" ht="14.4" customHeight="1">
      <c r="A34" s="40"/>
      <c r="B34" s="46"/>
      <c r="C34" s="40"/>
      <c r="D34" s="40"/>
      <c r="E34" s="40"/>
      <c r="F34" s="157" t="s">
        <v>39</v>
      </c>
      <c r="G34" s="40"/>
      <c r="H34" s="40"/>
      <c r="I34" s="157" t="s">
        <v>38</v>
      </c>
      <c r="J34" s="157" t="s">
        <v>40</v>
      </c>
      <c r="K34" s="40"/>
      <c r="L34" s="147"/>
      <c r="S34" s="40"/>
      <c r="T34" s="40"/>
      <c r="U34" s="40"/>
      <c r="V34" s="40"/>
      <c r="W34" s="40"/>
      <c r="X34" s="40"/>
      <c r="Y34" s="40"/>
      <c r="Z34" s="40"/>
      <c r="AA34" s="40"/>
      <c r="AB34" s="40"/>
      <c r="AC34" s="40"/>
      <c r="AD34" s="40"/>
      <c r="AE34" s="40"/>
    </row>
    <row r="35" s="2" customFormat="1" ht="14.4" customHeight="1">
      <c r="A35" s="40"/>
      <c r="B35" s="46"/>
      <c r="C35" s="40"/>
      <c r="D35" s="158" t="s">
        <v>41</v>
      </c>
      <c r="E35" s="145" t="s">
        <v>42</v>
      </c>
      <c r="F35" s="159">
        <f>ROUND((SUM(BE104:BE565)),  2)</f>
        <v>0</v>
      </c>
      <c r="G35" s="40"/>
      <c r="H35" s="40"/>
      <c r="I35" s="160">
        <v>0.20999999999999999</v>
      </c>
      <c r="J35" s="159">
        <f>ROUND(((SUM(BE104:BE565))*I35),  2)</f>
        <v>0</v>
      </c>
      <c r="K35" s="40"/>
      <c r="L35" s="147"/>
      <c r="S35" s="40"/>
      <c r="T35" s="40"/>
      <c r="U35" s="40"/>
      <c r="V35" s="40"/>
      <c r="W35" s="40"/>
      <c r="X35" s="40"/>
      <c r="Y35" s="40"/>
      <c r="Z35" s="40"/>
      <c r="AA35" s="40"/>
      <c r="AB35" s="40"/>
      <c r="AC35" s="40"/>
      <c r="AD35" s="40"/>
      <c r="AE35" s="40"/>
    </row>
    <row r="36" s="2" customFormat="1" ht="14.4" customHeight="1">
      <c r="A36" s="40"/>
      <c r="B36" s="46"/>
      <c r="C36" s="40"/>
      <c r="D36" s="40"/>
      <c r="E36" s="145" t="s">
        <v>43</v>
      </c>
      <c r="F36" s="159">
        <f>ROUND((SUM(BF104:BF565)),  2)</f>
        <v>0</v>
      </c>
      <c r="G36" s="40"/>
      <c r="H36" s="40"/>
      <c r="I36" s="160">
        <v>0.14999999999999999</v>
      </c>
      <c r="J36" s="159">
        <f>ROUND(((SUM(BF104:BF565))*I36),  2)</f>
        <v>0</v>
      </c>
      <c r="K36" s="40"/>
      <c r="L36" s="147"/>
      <c r="S36" s="40"/>
      <c r="T36" s="40"/>
      <c r="U36" s="40"/>
      <c r="V36" s="40"/>
      <c r="W36" s="40"/>
      <c r="X36" s="40"/>
      <c r="Y36" s="40"/>
      <c r="Z36" s="40"/>
      <c r="AA36" s="40"/>
      <c r="AB36" s="40"/>
      <c r="AC36" s="40"/>
      <c r="AD36" s="40"/>
      <c r="AE36" s="40"/>
    </row>
    <row r="37" hidden="1" s="2" customFormat="1" ht="14.4" customHeight="1">
      <c r="A37" s="40"/>
      <c r="B37" s="46"/>
      <c r="C37" s="40"/>
      <c r="D37" s="40"/>
      <c r="E37" s="145" t="s">
        <v>44</v>
      </c>
      <c r="F37" s="159">
        <f>ROUND((SUM(BG104:BG565)),  2)</f>
        <v>0</v>
      </c>
      <c r="G37" s="40"/>
      <c r="H37" s="40"/>
      <c r="I37" s="160">
        <v>0.20999999999999999</v>
      </c>
      <c r="J37" s="159">
        <f>0</f>
        <v>0</v>
      </c>
      <c r="K37" s="40"/>
      <c r="L37" s="147"/>
      <c r="S37" s="40"/>
      <c r="T37" s="40"/>
      <c r="U37" s="40"/>
      <c r="V37" s="40"/>
      <c r="W37" s="40"/>
      <c r="X37" s="40"/>
      <c r="Y37" s="40"/>
      <c r="Z37" s="40"/>
      <c r="AA37" s="40"/>
      <c r="AB37" s="40"/>
      <c r="AC37" s="40"/>
      <c r="AD37" s="40"/>
      <c r="AE37" s="40"/>
    </row>
    <row r="38" hidden="1" s="2" customFormat="1" ht="14.4" customHeight="1">
      <c r="A38" s="40"/>
      <c r="B38" s="46"/>
      <c r="C38" s="40"/>
      <c r="D38" s="40"/>
      <c r="E38" s="145" t="s">
        <v>45</v>
      </c>
      <c r="F38" s="159">
        <f>ROUND((SUM(BH104:BH565)),  2)</f>
        <v>0</v>
      </c>
      <c r="G38" s="40"/>
      <c r="H38" s="40"/>
      <c r="I38" s="160">
        <v>0.14999999999999999</v>
      </c>
      <c r="J38" s="159">
        <f>0</f>
        <v>0</v>
      </c>
      <c r="K38" s="40"/>
      <c r="L38" s="147"/>
      <c r="S38" s="40"/>
      <c r="T38" s="40"/>
      <c r="U38" s="40"/>
      <c r="V38" s="40"/>
      <c r="W38" s="40"/>
      <c r="X38" s="40"/>
      <c r="Y38" s="40"/>
      <c r="Z38" s="40"/>
      <c r="AA38" s="40"/>
      <c r="AB38" s="40"/>
      <c r="AC38" s="40"/>
      <c r="AD38" s="40"/>
      <c r="AE38" s="40"/>
    </row>
    <row r="39" hidden="1" s="2" customFormat="1" ht="14.4" customHeight="1">
      <c r="A39" s="40"/>
      <c r="B39" s="46"/>
      <c r="C39" s="40"/>
      <c r="D39" s="40"/>
      <c r="E39" s="145" t="s">
        <v>46</v>
      </c>
      <c r="F39" s="159">
        <f>ROUND((SUM(BI104:BI565)),  2)</f>
        <v>0</v>
      </c>
      <c r="G39" s="40"/>
      <c r="H39" s="40"/>
      <c r="I39" s="160">
        <v>0</v>
      </c>
      <c r="J39" s="159">
        <f>0</f>
        <v>0</v>
      </c>
      <c r="K39" s="40"/>
      <c r="L39" s="147"/>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7"/>
      <c r="S40" s="40"/>
      <c r="T40" s="40"/>
      <c r="U40" s="40"/>
      <c r="V40" s="40"/>
      <c r="W40" s="40"/>
      <c r="X40" s="40"/>
      <c r="Y40" s="40"/>
      <c r="Z40" s="40"/>
      <c r="AA40" s="40"/>
      <c r="AB40" s="40"/>
      <c r="AC40" s="40"/>
      <c r="AD40" s="40"/>
      <c r="AE40" s="40"/>
    </row>
    <row r="41" s="2" customFormat="1" ht="25.44" customHeight="1">
      <c r="A41" s="40"/>
      <c r="B41" s="46"/>
      <c r="C41" s="161"/>
      <c r="D41" s="162" t="s">
        <v>47</v>
      </c>
      <c r="E41" s="163"/>
      <c r="F41" s="163"/>
      <c r="G41" s="164" t="s">
        <v>48</v>
      </c>
      <c r="H41" s="165" t="s">
        <v>49</v>
      </c>
      <c r="I41" s="163"/>
      <c r="J41" s="166">
        <f>SUM(J32:J39)</f>
        <v>0</v>
      </c>
      <c r="K41" s="167"/>
      <c r="L41" s="147"/>
      <c r="S41" s="40"/>
      <c r="T41" s="40"/>
      <c r="U41" s="40"/>
      <c r="V41" s="40"/>
      <c r="W41" s="40"/>
      <c r="X41" s="40"/>
      <c r="Y41" s="40"/>
      <c r="Z41" s="40"/>
      <c r="AA41" s="40"/>
      <c r="AB41" s="40"/>
      <c r="AC41" s="40"/>
      <c r="AD41" s="40"/>
      <c r="AE41" s="40"/>
    </row>
    <row r="42" s="2" customFormat="1" ht="14.4" customHeight="1">
      <c r="A42" s="40"/>
      <c r="B42" s="168"/>
      <c r="C42" s="169"/>
      <c r="D42" s="169"/>
      <c r="E42" s="169"/>
      <c r="F42" s="169"/>
      <c r="G42" s="169"/>
      <c r="H42" s="169"/>
      <c r="I42" s="169"/>
      <c r="J42" s="169"/>
      <c r="K42" s="169"/>
      <c r="L42" s="147"/>
      <c r="S42" s="40"/>
      <c r="T42" s="40"/>
      <c r="U42" s="40"/>
      <c r="V42" s="40"/>
      <c r="W42" s="40"/>
      <c r="X42" s="40"/>
      <c r="Y42" s="40"/>
      <c r="Z42" s="40"/>
      <c r="AA42" s="40"/>
      <c r="AB42" s="40"/>
      <c r="AC42" s="40"/>
      <c r="AD42" s="40"/>
      <c r="AE42" s="40"/>
    </row>
    <row r="46" s="2" customFormat="1" ht="6.96" customHeight="1">
      <c r="A46" s="40"/>
      <c r="B46" s="170"/>
      <c r="C46" s="171"/>
      <c r="D46" s="171"/>
      <c r="E46" s="171"/>
      <c r="F46" s="171"/>
      <c r="G46" s="171"/>
      <c r="H46" s="171"/>
      <c r="I46" s="171"/>
      <c r="J46" s="171"/>
      <c r="K46" s="171"/>
      <c r="L46" s="147"/>
      <c r="S46" s="40"/>
      <c r="T46" s="40"/>
      <c r="U46" s="40"/>
      <c r="V46" s="40"/>
      <c r="W46" s="40"/>
      <c r="X46" s="40"/>
      <c r="Y46" s="40"/>
      <c r="Z46" s="40"/>
      <c r="AA46" s="40"/>
      <c r="AB46" s="40"/>
      <c r="AC46" s="40"/>
      <c r="AD46" s="40"/>
      <c r="AE46" s="40"/>
    </row>
    <row r="47" s="2" customFormat="1" ht="24.96" customHeight="1">
      <c r="A47" s="40"/>
      <c r="B47" s="41"/>
      <c r="C47" s="25" t="s">
        <v>106</v>
      </c>
      <c r="D47" s="42"/>
      <c r="E47" s="42"/>
      <c r="F47" s="42"/>
      <c r="G47" s="42"/>
      <c r="H47" s="42"/>
      <c r="I47" s="42"/>
      <c r="J47" s="42"/>
      <c r="K47" s="42"/>
      <c r="L47" s="147"/>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42"/>
      <c r="J48" s="42"/>
      <c r="K48" s="42"/>
      <c r="L48" s="147"/>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42"/>
      <c r="J49" s="42"/>
      <c r="K49" s="42"/>
      <c r="L49" s="147"/>
      <c r="S49" s="40"/>
      <c r="T49" s="40"/>
      <c r="U49" s="40"/>
      <c r="V49" s="40"/>
      <c r="W49" s="40"/>
      <c r="X49" s="40"/>
      <c r="Y49" s="40"/>
      <c r="Z49" s="40"/>
      <c r="AA49" s="40"/>
      <c r="AB49" s="40"/>
      <c r="AC49" s="40"/>
      <c r="AD49" s="40"/>
      <c r="AE49" s="40"/>
    </row>
    <row r="50" s="2" customFormat="1" ht="16.5" customHeight="1">
      <c r="A50" s="40"/>
      <c r="B50" s="41"/>
      <c r="C50" s="42"/>
      <c r="D50" s="42"/>
      <c r="E50" s="172" t="str">
        <f>E7</f>
        <v>Oprava fasád č.p.1 Resselovo nám., Chrudim</v>
      </c>
      <c r="F50" s="34"/>
      <c r="G50" s="34"/>
      <c r="H50" s="34"/>
      <c r="I50" s="42"/>
      <c r="J50" s="42"/>
      <c r="K50" s="42"/>
      <c r="L50" s="147"/>
      <c r="S50" s="40"/>
      <c r="T50" s="40"/>
      <c r="U50" s="40"/>
      <c r="V50" s="40"/>
      <c r="W50" s="40"/>
      <c r="X50" s="40"/>
      <c r="Y50" s="40"/>
      <c r="Z50" s="40"/>
      <c r="AA50" s="40"/>
      <c r="AB50" s="40"/>
      <c r="AC50" s="40"/>
      <c r="AD50" s="40"/>
      <c r="AE50" s="40"/>
    </row>
    <row r="51" s="1" customFormat="1" ht="12" customHeight="1">
      <c r="B51" s="23"/>
      <c r="C51" s="34" t="s">
        <v>102</v>
      </c>
      <c r="D51" s="24"/>
      <c r="E51" s="24"/>
      <c r="F51" s="24"/>
      <c r="G51" s="24"/>
      <c r="H51" s="24"/>
      <c r="I51" s="24"/>
      <c r="J51" s="24"/>
      <c r="K51" s="24"/>
      <c r="L51" s="22"/>
    </row>
    <row r="52" s="2" customFormat="1" ht="16.5" customHeight="1">
      <c r="A52" s="40"/>
      <c r="B52" s="41"/>
      <c r="C52" s="42"/>
      <c r="D52" s="42"/>
      <c r="E52" s="172" t="s">
        <v>103</v>
      </c>
      <c r="F52" s="42"/>
      <c r="G52" s="42"/>
      <c r="H52" s="42"/>
      <c r="I52" s="42"/>
      <c r="J52" s="42"/>
      <c r="K52" s="42"/>
      <c r="L52" s="147"/>
      <c r="S52" s="40"/>
      <c r="T52" s="40"/>
      <c r="U52" s="40"/>
      <c r="V52" s="40"/>
      <c r="W52" s="40"/>
      <c r="X52" s="40"/>
      <c r="Y52" s="40"/>
      <c r="Z52" s="40"/>
      <c r="AA52" s="40"/>
      <c r="AB52" s="40"/>
      <c r="AC52" s="40"/>
      <c r="AD52" s="40"/>
      <c r="AE52" s="40"/>
    </row>
    <row r="53" s="2" customFormat="1" ht="12" customHeight="1">
      <c r="A53" s="40"/>
      <c r="B53" s="41"/>
      <c r="C53" s="34" t="s">
        <v>104</v>
      </c>
      <c r="D53" s="42"/>
      <c r="E53" s="42"/>
      <c r="F53" s="42"/>
      <c r="G53" s="42"/>
      <c r="H53" s="42"/>
      <c r="I53" s="42"/>
      <c r="J53" s="42"/>
      <c r="K53" s="42"/>
      <c r="L53" s="147"/>
      <c r="S53" s="40"/>
      <c r="T53" s="40"/>
      <c r="U53" s="40"/>
      <c r="V53" s="40"/>
      <c r="W53" s="40"/>
      <c r="X53" s="40"/>
      <c r="Y53" s="40"/>
      <c r="Z53" s="40"/>
      <c r="AA53" s="40"/>
      <c r="AB53" s="40"/>
      <c r="AC53" s="40"/>
      <c r="AD53" s="40"/>
      <c r="AE53" s="40"/>
    </row>
    <row r="54" s="2" customFormat="1" ht="30" customHeight="1">
      <c r="A54" s="40"/>
      <c r="B54" s="41"/>
      <c r="C54" s="42"/>
      <c r="D54" s="42"/>
      <c r="E54" s="71" t="str">
        <f>E11</f>
        <v>a - Dvůr (práce po úroveň +0,3m nad dlažbou vč.dveří Z1,Z2,Z3 ale bez štuku, nátěru a hydrofobizace)</v>
      </c>
      <c r="F54" s="42"/>
      <c r="G54" s="42"/>
      <c r="H54" s="42"/>
      <c r="I54" s="42"/>
      <c r="J54" s="42"/>
      <c r="K54" s="42"/>
      <c r="L54" s="147"/>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42"/>
      <c r="J55" s="42"/>
      <c r="K55" s="42"/>
      <c r="L55" s="147"/>
      <c r="S55" s="40"/>
      <c r="T55" s="40"/>
      <c r="U55" s="40"/>
      <c r="V55" s="40"/>
      <c r="W55" s="40"/>
      <c r="X55" s="40"/>
      <c r="Y55" s="40"/>
      <c r="Z55" s="40"/>
      <c r="AA55" s="40"/>
      <c r="AB55" s="40"/>
      <c r="AC55" s="40"/>
      <c r="AD55" s="40"/>
      <c r="AE55" s="40"/>
    </row>
    <row r="56" s="2" customFormat="1" ht="12" customHeight="1">
      <c r="A56" s="40"/>
      <c r="B56" s="41"/>
      <c r="C56" s="34" t="s">
        <v>21</v>
      </c>
      <c r="D56" s="42"/>
      <c r="E56" s="42"/>
      <c r="F56" s="29" t="str">
        <f>F14</f>
        <v xml:space="preserve"> </v>
      </c>
      <c r="G56" s="42"/>
      <c r="H56" s="42"/>
      <c r="I56" s="34" t="s">
        <v>23</v>
      </c>
      <c r="J56" s="74" t="str">
        <f>IF(J14="","",J14)</f>
        <v>14. 8. 2022</v>
      </c>
      <c r="K56" s="42"/>
      <c r="L56" s="147"/>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42"/>
      <c r="J57" s="42"/>
      <c r="K57" s="42"/>
      <c r="L57" s="147"/>
      <c r="S57" s="40"/>
      <c r="T57" s="40"/>
      <c r="U57" s="40"/>
      <c r="V57" s="40"/>
      <c r="W57" s="40"/>
      <c r="X57" s="40"/>
      <c r="Y57" s="40"/>
      <c r="Z57" s="40"/>
      <c r="AA57" s="40"/>
      <c r="AB57" s="40"/>
      <c r="AC57" s="40"/>
      <c r="AD57" s="40"/>
      <c r="AE57" s="40"/>
    </row>
    <row r="58" s="2" customFormat="1" ht="15.15" customHeight="1">
      <c r="A58" s="40"/>
      <c r="B58" s="41"/>
      <c r="C58" s="34" t="s">
        <v>25</v>
      </c>
      <c r="D58" s="42"/>
      <c r="E58" s="42"/>
      <c r="F58" s="29" t="str">
        <f>E17</f>
        <v xml:space="preserve"> </v>
      </c>
      <c r="G58" s="42"/>
      <c r="H58" s="42"/>
      <c r="I58" s="34" t="s">
        <v>30</v>
      </c>
      <c r="J58" s="38" t="str">
        <f>E23</f>
        <v>Ing. Josef Dvořák</v>
      </c>
      <c r="K58" s="42"/>
      <c r="L58" s="147"/>
      <c r="S58" s="40"/>
      <c r="T58" s="40"/>
      <c r="U58" s="40"/>
      <c r="V58" s="40"/>
      <c r="W58" s="40"/>
      <c r="X58" s="40"/>
      <c r="Y58" s="40"/>
      <c r="Z58" s="40"/>
      <c r="AA58" s="40"/>
      <c r="AB58" s="40"/>
      <c r="AC58" s="40"/>
      <c r="AD58" s="40"/>
      <c r="AE58" s="40"/>
    </row>
    <row r="59" s="2" customFormat="1" ht="15.15" customHeight="1">
      <c r="A59" s="40"/>
      <c r="B59" s="41"/>
      <c r="C59" s="34" t="s">
        <v>28</v>
      </c>
      <c r="D59" s="42"/>
      <c r="E59" s="42"/>
      <c r="F59" s="29" t="str">
        <f>IF(E20="","",E20)</f>
        <v>Vyplň údaj</v>
      </c>
      <c r="G59" s="42"/>
      <c r="H59" s="42"/>
      <c r="I59" s="34" t="s">
        <v>33</v>
      </c>
      <c r="J59" s="38" t="str">
        <f>E26</f>
        <v>Ing.Jiří Pitra</v>
      </c>
      <c r="K59" s="42"/>
      <c r="L59" s="147"/>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42"/>
      <c r="J60" s="42"/>
      <c r="K60" s="42"/>
      <c r="L60" s="147"/>
      <c r="S60" s="40"/>
      <c r="T60" s="40"/>
      <c r="U60" s="40"/>
      <c r="V60" s="40"/>
      <c r="W60" s="40"/>
      <c r="X60" s="40"/>
      <c r="Y60" s="40"/>
      <c r="Z60" s="40"/>
      <c r="AA60" s="40"/>
      <c r="AB60" s="40"/>
      <c r="AC60" s="40"/>
      <c r="AD60" s="40"/>
      <c r="AE60" s="40"/>
    </row>
    <row r="61" s="2" customFormat="1" ht="29.28" customHeight="1">
      <c r="A61" s="40"/>
      <c r="B61" s="41"/>
      <c r="C61" s="173" t="s">
        <v>107</v>
      </c>
      <c r="D61" s="174"/>
      <c r="E61" s="174"/>
      <c r="F61" s="174"/>
      <c r="G61" s="174"/>
      <c r="H61" s="174"/>
      <c r="I61" s="174"/>
      <c r="J61" s="175" t="s">
        <v>108</v>
      </c>
      <c r="K61" s="174"/>
      <c r="L61" s="147"/>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42"/>
      <c r="J62" s="42"/>
      <c r="K62" s="42"/>
      <c r="L62" s="147"/>
      <c r="S62" s="40"/>
      <c r="T62" s="40"/>
      <c r="U62" s="40"/>
      <c r="V62" s="40"/>
      <c r="W62" s="40"/>
      <c r="X62" s="40"/>
      <c r="Y62" s="40"/>
      <c r="Z62" s="40"/>
      <c r="AA62" s="40"/>
      <c r="AB62" s="40"/>
      <c r="AC62" s="40"/>
      <c r="AD62" s="40"/>
      <c r="AE62" s="40"/>
    </row>
    <row r="63" s="2" customFormat="1" ht="22.8" customHeight="1">
      <c r="A63" s="40"/>
      <c r="B63" s="41"/>
      <c r="C63" s="176" t="s">
        <v>69</v>
      </c>
      <c r="D63" s="42"/>
      <c r="E63" s="42"/>
      <c r="F63" s="42"/>
      <c r="G63" s="42"/>
      <c r="H63" s="42"/>
      <c r="I63" s="42"/>
      <c r="J63" s="104">
        <f>J104</f>
        <v>0</v>
      </c>
      <c r="K63" s="42"/>
      <c r="L63" s="147"/>
      <c r="S63" s="40"/>
      <c r="T63" s="40"/>
      <c r="U63" s="40"/>
      <c r="V63" s="40"/>
      <c r="W63" s="40"/>
      <c r="X63" s="40"/>
      <c r="Y63" s="40"/>
      <c r="Z63" s="40"/>
      <c r="AA63" s="40"/>
      <c r="AB63" s="40"/>
      <c r="AC63" s="40"/>
      <c r="AD63" s="40"/>
      <c r="AE63" s="40"/>
      <c r="AU63" s="19" t="s">
        <v>109</v>
      </c>
    </row>
    <row r="64" s="9" customFormat="1" ht="24.96" customHeight="1">
      <c r="A64" s="9"/>
      <c r="B64" s="177"/>
      <c r="C64" s="178"/>
      <c r="D64" s="179" t="s">
        <v>110</v>
      </c>
      <c r="E64" s="180"/>
      <c r="F64" s="180"/>
      <c r="G64" s="180"/>
      <c r="H64" s="180"/>
      <c r="I64" s="180"/>
      <c r="J64" s="181">
        <f>J105</f>
        <v>0</v>
      </c>
      <c r="K64" s="178"/>
      <c r="L64" s="182"/>
      <c r="S64" s="9"/>
      <c r="T64" s="9"/>
      <c r="U64" s="9"/>
      <c r="V64" s="9"/>
      <c r="W64" s="9"/>
      <c r="X64" s="9"/>
      <c r="Y64" s="9"/>
      <c r="Z64" s="9"/>
      <c r="AA64" s="9"/>
      <c r="AB64" s="9"/>
      <c r="AC64" s="9"/>
      <c r="AD64" s="9"/>
      <c r="AE64" s="9"/>
    </row>
    <row r="65" s="10" customFormat="1" ht="19.92" customHeight="1">
      <c r="A65" s="10"/>
      <c r="B65" s="183"/>
      <c r="C65" s="127"/>
      <c r="D65" s="184" t="s">
        <v>111</v>
      </c>
      <c r="E65" s="185"/>
      <c r="F65" s="185"/>
      <c r="G65" s="185"/>
      <c r="H65" s="185"/>
      <c r="I65" s="185"/>
      <c r="J65" s="186">
        <f>J106</f>
        <v>0</v>
      </c>
      <c r="K65" s="127"/>
      <c r="L65" s="187"/>
      <c r="S65" s="10"/>
      <c r="T65" s="10"/>
      <c r="U65" s="10"/>
      <c r="V65" s="10"/>
      <c r="W65" s="10"/>
      <c r="X65" s="10"/>
      <c r="Y65" s="10"/>
      <c r="Z65" s="10"/>
      <c r="AA65" s="10"/>
      <c r="AB65" s="10"/>
      <c r="AC65" s="10"/>
      <c r="AD65" s="10"/>
      <c r="AE65" s="10"/>
    </row>
    <row r="66" s="10" customFormat="1" ht="19.92" customHeight="1">
      <c r="A66" s="10"/>
      <c r="B66" s="183"/>
      <c r="C66" s="127"/>
      <c r="D66" s="184" t="s">
        <v>112</v>
      </c>
      <c r="E66" s="185"/>
      <c r="F66" s="185"/>
      <c r="G66" s="185"/>
      <c r="H66" s="185"/>
      <c r="I66" s="185"/>
      <c r="J66" s="186">
        <f>J193</f>
        <v>0</v>
      </c>
      <c r="K66" s="127"/>
      <c r="L66" s="187"/>
      <c r="S66" s="10"/>
      <c r="T66" s="10"/>
      <c r="U66" s="10"/>
      <c r="V66" s="10"/>
      <c r="W66" s="10"/>
      <c r="X66" s="10"/>
      <c r="Y66" s="10"/>
      <c r="Z66" s="10"/>
      <c r="AA66" s="10"/>
      <c r="AB66" s="10"/>
      <c r="AC66" s="10"/>
      <c r="AD66" s="10"/>
      <c r="AE66" s="10"/>
    </row>
    <row r="67" s="10" customFormat="1" ht="19.92" customHeight="1">
      <c r="A67" s="10"/>
      <c r="B67" s="183"/>
      <c r="C67" s="127"/>
      <c r="D67" s="184" t="s">
        <v>113</v>
      </c>
      <c r="E67" s="185"/>
      <c r="F67" s="185"/>
      <c r="G67" s="185"/>
      <c r="H67" s="185"/>
      <c r="I67" s="185"/>
      <c r="J67" s="186">
        <f>J268</f>
        <v>0</v>
      </c>
      <c r="K67" s="127"/>
      <c r="L67" s="187"/>
      <c r="S67" s="10"/>
      <c r="T67" s="10"/>
      <c r="U67" s="10"/>
      <c r="V67" s="10"/>
      <c r="W67" s="10"/>
      <c r="X67" s="10"/>
      <c r="Y67" s="10"/>
      <c r="Z67" s="10"/>
      <c r="AA67" s="10"/>
      <c r="AB67" s="10"/>
      <c r="AC67" s="10"/>
      <c r="AD67" s="10"/>
      <c r="AE67" s="10"/>
    </row>
    <row r="68" s="10" customFormat="1" ht="19.92" customHeight="1">
      <c r="A68" s="10"/>
      <c r="B68" s="183"/>
      <c r="C68" s="127"/>
      <c r="D68" s="184" t="s">
        <v>114</v>
      </c>
      <c r="E68" s="185"/>
      <c r="F68" s="185"/>
      <c r="G68" s="185"/>
      <c r="H68" s="185"/>
      <c r="I68" s="185"/>
      <c r="J68" s="186">
        <f>J308</f>
        <v>0</v>
      </c>
      <c r="K68" s="127"/>
      <c r="L68" s="187"/>
      <c r="S68" s="10"/>
      <c r="T68" s="10"/>
      <c r="U68" s="10"/>
      <c r="V68" s="10"/>
      <c r="W68" s="10"/>
      <c r="X68" s="10"/>
      <c r="Y68" s="10"/>
      <c r="Z68" s="10"/>
      <c r="AA68" s="10"/>
      <c r="AB68" s="10"/>
      <c r="AC68" s="10"/>
      <c r="AD68" s="10"/>
      <c r="AE68" s="10"/>
    </row>
    <row r="69" s="10" customFormat="1" ht="19.92" customHeight="1">
      <c r="A69" s="10"/>
      <c r="B69" s="183"/>
      <c r="C69" s="127"/>
      <c r="D69" s="184" t="s">
        <v>115</v>
      </c>
      <c r="E69" s="185"/>
      <c r="F69" s="185"/>
      <c r="G69" s="185"/>
      <c r="H69" s="185"/>
      <c r="I69" s="185"/>
      <c r="J69" s="186">
        <f>J315</f>
        <v>0</v>
      </c>
      <c r="K69" s="127"/>
      <c r="L69" s="187"/>
      <c r="S69" s="10"/>
      <c r="T69" s="10"/>
      <c r="U69" s="10"/>
      <c r="V69" s="10"/>
      <c r="W69" s="10"/>
      <c r="X69" s="10"/>
      <c r="Y69" s="10"/>
      <c r="Z69" s="10"/>
      <c r="AA69" s="10"/>
      <c r="AB69" s="10"/>
      <c r="AC69" s="10"/>
      <c r="AD69" s="10"/>
      <c r="AE69" s="10"/>
    </row>
    <row r="70" s="10" customFormat="1" ht="19.92" customHeight="1">
      <c r="A70" s="10"/>
      <c r="B70" s="183"/>
      <c r="C70" s="127"/>
      <c r="D70" s="184" t="s">
        <v>116</v>
      </c>
      <c r="E70" s="185"/>
      <c r="F70" s="185"/>
      <c r="G70" s="185"/>
      <c r="H70" s="185"/>
      <c r="I70" s="185"/>
      <c r="J70" s="186">
        <f>J340</f>
        <v>0</v>
      </c>
      <c r="K70" s="127"/>
      <c r="L70" s="187"/>
      <c r="S70" s="10"/>
      <c r="T70" s="10"/>
      <c r="U70" s="10"/>
      <c r="V70" s="10"/>
      <c r="W70" s="10"/>
      <c r="X70" s="10"/>
      <c r="Y70" s="10"/>
      <c r="Z70" s="10"/>
      <c r="AA70" s="10"/>
      <c r="AB70" s="10"/>
      <c r="AC70" s="10"/>
      <c r="AD70" s="10"/>
      <c r="AE70" s="10"/>
    </row>
    <row r="71" s="10" customFormat="1" ht="19.92" customHeight="1">
      <c r="A71" s="10"/>
      <c r="B71" s="183"/>
      <c r="C71" s="127"/>
      <c r="D71" s="184" t="s">
        <v>117</v>
      </c>
      <c r="E71" s="185"/>
      <c r="F71" s="185"/>
      <c r="G71" s="185"/>
      <c r="H71" s="185"/>
      <c r="I71" s="185"/>
      <c r="J71" s="186">
        <f>J425</f>
        <v>0</v>
      </c>
      <c r="K71" s="127"/>
      <c r="L71" s="187"/>
      <c r="S71" s="10"/>
      <c r="T71" s="10"/>
      <c r="U71" s="10"/>
      <c r="V71" s="10"/>
      <c r="W71" s="10"/>
      <c r="X71" s="10"/>
      <c r="Y71" s="10"/>
      <c r="Z71" s="10"/>
      <c r="AA71" s="10"/>
      <c r="AB71" s="10"/>
      <c r="AC71" s="10"/>
      <c r="AD71" s="10"/>
      <c r="AE71" s="10"/>
    </row>
    <row r="72" s="10" customFormat="1" ht="19.92" customHeight="1">
      <c r="A72" s="10"/>
      <c r="B72" s="183"/>
      <c r="C72" s="127"/>
      <c r="D72" s="184" t="s">
        <v>118</v>
      </c>
      <c r="E72" s="185"/>
      <c r="F72" s="185"/>
      <c r="G72" s="185"/>
      <c r="H72" s="185"/>
      <c r="I72" s="185"/>
      <c r="J72" s="186">
        <f>J441</f>
        <v>0</v>
      </c>
      <c r="K72" s="127"/>
      <c r="L72" s="187"/>
      <c r="S72" s="10"/>
      <c r="T72" s="10"/>
      <c r="U72" s="10"/>
      <c r="V72" s="10"/>
      <c r="W72" s="10"/>
      <c r="X72" s="10"/>
      <c r="Y72" s="10"/>
      <c r="Z72" s="10"/>
      <c r="AA72" s="10"/>
      <c r="AB72" s="10"/>
      <c r="AC72" s="10"/>
      <c r="AD72" s="10"/>
      <c r="AE72" s="10"/>
    </row>
    <row r="73" s="10" customFormat="1" ht="19.92" customHeight="1">
      <c r="A73" s="10"/>
      <c r="B73" s="183"/>
      <c r="C73" s="127"/>
      <c r="D73" s="184" t="s">
        <v>119</v>
      </c>
      <c r="E73" s="185"/>
      <c r="F73" s="185"/>
      <c r="G73" s="185"/>
      <c r="H73" s="185"/>
      <c r="I73" s="185"/>
      <c r="J73" s="186">
        <f>J465</f>
        <v>0</v>
      </c>
      <c r="K73" s="127"/>
      <c r="L73" s="187"/>
      <c r="S73" s="10"/>
      <c r="T73" s="10"/>
      <c r="U73" s="10"/>
      <c r="V73" s="10"/>
      <c r="W73" s="10"/>
      <c r="X73" s="10"/>
      <c r="Y73" s="10"/>
      <c r="Z73" s="10"/>
      <c r="AA73" s="10"/>
      <c r="AB73" s="10"/>
      <c r="AC73" s="10"/>
      <c r="AD73" s="10"/>
      <c r="AE73" s="10"/>
    </row>
    <row r="74" s="10" customFormat="1" ht="19.92" customHeight="1">
      <c r="A74" s="10"/>
      <c r="B74" s="183"/>
      <c r="C74" s="127"/>
      <c r="D74" s="184" t="s">
        <v>120</v>
      </c>
      <c r="E74" s="185"/>
      <c r="F74" s="185"/>
      <c r="G74" s="185"/>
      <c r="H74" s="185"/>
      <c r="I74" s="185"/>
      <c r="J74" s="186">
        <f>J472</f>
        <v>0</v>
      </c>
      <c r="K74" s="127"/>
      <c r="L74" s="187"/>
      <c r="S74" s="10"/>
      <c r="T74" s="10"/>
      <c r="U74" s="10"/>
      <c r="V74" s="10"/>
      <c r="W74" s="10"/>
      <c r="X74" s="10"/>
      <c r="Y74" s="10"/>
      <c r="Z74" s="10"/>
      <c r="AA74" s="10"/>
      <c r="AB74" s="10"/>
      <c r="AC74" s="10"/>
      <c r="AD74" s="10"/>
      <c r="AE74" s="10"/>
    </row>
    <row r="75" s="10" customFormat="1" ht="19.92" customHeight="1">
      <c r="A75" s="10"/>
      <c r="B75" s="183"/>
      <c r="C75" s="127"/>
      <c r="D75" s="184" t="s">
        <v>121</v>
      </c>
      <c r="E75" s="185"/>
      <c r="F75" s="185"/>
      <c r="G75" s="185"/>
      <c r="H75" s="185"/>
      <c r="I75" s="185"/>
      <c r="J75" s="186">
        <f>J475</f>
        <v>0</v>
      </c>
      <c r="K75" s="127"/>
      <c r="L75" s="187"/>
      <c r="S75" s="10"/>
      <c r="T75" s="10"/>
      <c r="U75" s="10"/>
      <c r="V75" s="10"/>
      <c r="W75" s="10"/>
      <c r="X75" s="10"/>
      <c r="Y75" s="10"/>
      <c r="Z75" s="10"/>
      <c r="AA75" s="10"/>
      <c r="AB75" s="10"/>
      <c r="AC75" s="10"/>
      <c r="AD75" s="10"/>
      <c r="AE75" s="10"/>
    </row>
    <row r="76" s="10" customFormat="1" ht="19.92" customHeight="1">
      <c r="A76" s="10"/>
      <c r="B76" s="183"/>
      <c r="C76" s="127"/>
      <c r="D76" s="184" t="s">
        <v>122</v>
      </c>
      <c r="E76" s="185"/>
      <c r="F76" s="185"/>
      <c r="G76" s="185"/>
      <c r="H76" s="185"/>
      <c r="I76" s="185"/>
      <c r="J76" s="186">
        <f>J514</f>
        <v>0</v>
      </c>
      <c r="K76" s="127"/>
      <c r="L76" s="187"/>
      <c r="S76" s="10"/>
      <c r="T76" s="10"/>
      <c r="U76" s="10"/>
      <c r="V76" s="10"/>
      <c r="W76" s="10"/>
      <c r="X76" s="10"/>
      <c r="Y76" s="10"/>
      <c r="Z76" s="10"/>
      <c r="AA76" s="10"/>
      <c r="AB76" s="10"/>
      <c r="AC76" s="10"/>
      <c r="AD76" s="10"/>
      <c r="AE76" s="10"/>
    </row>
    <row r="77" s="10" customFormat="1" ht="19.92" customHeight="1">
      <c r="A77" s="10"/>
      <c r="B77" s="183"/>
      <c r="C77" s="127"/>
      <c r="D77" s="184" t="s">
        <v>123</v>
      </c>
      <c r="E77" s="185"/>
      <c r="F77" s="185"/>
      <c r="G77" s="185"/>
      <c r="H77" s="185"/>
      <c r="I77" s="185"/>
      <c r="J77" s="186">
        <f>J527</f>
        <v>0</v>
      </c>
      <c r="K77" s="127"/>
      <c r="L77" s="187"/>
      <c r="S77" s="10"/>
      <c r="T77" s="10"/>
      <c r="U77" s="10"/>
      <c r="V77" s="10"/>
      <c r="W77" s="10"/>
      <c r="X77" s="10"/>
      <c r="Y77" s="10"/>
      <c r="Z77" s="10"/>
      <c r="AA77" s="10"/>
      <c r="AB77" s="10"/>
      <c r="AC77" s="10"/>
      <c r="AD77" s="10"/>
      <c r="AE77" s="10"/>
    </row>
    <row r="78" s="9" customFormat="1" ht="24.96" customHeight="1">
      <c r="A78" s="9"/>
      <c r="B78" s="177"/>
      <c r="C78" s="178"/>
      <c r="D78" s="179" t="s">
        <v>124</v>
      </c>
      <c r="E78" s="180"/>
      <c r="F78" s="180"/>
      <c r="G78" s="180"/>
      <c r="H78" s="180"/>
      <c r="I78" s="180"/>
      <c r="J78" s="181">
        <f>J530</f>
        <v>0</v>
      </c>
      <c r="K78" s="178"/>
      <c r="L78" s="182"/>
      <c r="S78" s="9"/>
      <c r="T78" s="9"/>
      <c r="U78" s="9"/>
      <c r="V78" s="9"/>
      <c r="W78" s="9"/>
      <c r="X78" s="9"/>
      <c r="Y78" s="9"/>
      <c r="Z78" s="9"/>
      <c r="AA78" s="9"/>
      <c r="AB78" s="9"/>
      <c r="AC78" s="9"/>
      <c r="AD78" s="9"/>
      <c r="AE78" s="9"/>
    </row>
    <row r="79" s="10" customFormat="1" ht="19.92" customHeight="1">
      <c r="A79" s="10"/>
      <c r="B79" s="183"/>
      <c r="C79" s="127"/>
      <c r="D79" s="184" t="s">
        <v>125</v>
      </c>
      <c r="E79" s="185"/>
      <c r="F79" s="185"/>
      <c r="G79" s="185"/>
      <c r="H79" s="185"/>
      <c r="I79" s="185"/>
      <c r="J79" s="186">
        <f>J531</f>
        <v>0</v>
      </c>
      <c r="K79" s="127"/>
      <c r="L79" s="187"/>
      <c r="S79" s="10"/>
      <c r="T79" s="10"/>
      <c r="U79" s="10"/>
      <c r="V79" s="10"/>
      <c r="W79" s="10"/>
      <c r="X79" s="10"/>
      <c r="Y79" s="10"/>
      <c r="Z79" s="10"/>
      <c r="AA79" s="10"/>
      <c r="AB79" s="10"/>
      <c r="AC79" s="10"/>
      <c r="AD79" s="10"/>
      <c r="AE79" s="10"/>
    </row>
    <row r="80" s="10" customFormat="1" ht="19.92" customHeight="1">
      <c r="A80" s="10"/>
      <c r="B80" s="183"/>
      <c r="C80" s="127"/>
      <c r="D80" s="184" t="s">
        <v>126</v>
      </c>
      <c r="E80" s="185"/>
      <c r="F80" s="185"/>
      <c r="G80" s="185"/>
      <c r="H80" s="185"/>
      <c r="I80" s="185"/>
      <c r="J80" s="186">
        <f>J545</f>
        <v>0</v>
      </c>
      <c r="K80" s="127"/>
      <c r="L80" s="187"/>
      <c r="S80" s="10"/>
      <c r="T80" s="10"/>
      <c r="U80" s="10"/>
      <c r="V80" s="10"/>
      <c r="W80" s="10"/>
      <c r="X80" s="10"/>
      <c r="Y80" s="10"/>
      <c r="Z80" s="10"/>
      <c r="AA80" s="10"/>
      <c r="AB80" s="10"/>
      <c r="AC80" s="10"/>
      <c r="AD80" s="10"/>
      <c r="AE80" s="10"/>
    </row>
    <row r="81" s="10" customFormat="1" ht="19.92" customHeight="1">
      <c r="A81" s="10"/>
      <c r="B81" s="183"/>
      <c r="C81" s="127"/>
      <c r="D81" s="184" t="s">
        <v>127</v>
      </c>
      <c r="E81" s="185"/>
      <c r="F81" s="185"/>
      <c r="G81" s="185"/>
      <c r="H81" s="185"/>
      <c r="I81" s="185"/>
      <c r="J81" s="186">
        <f>J554</f>
        <v>0</v>
      </c>
      <c r="K81" s="127"/>
      <c r="L81" s="187"/>
      <c r="S81" s="10"/>
      <c r="T81" s="10"/>
      <c r="U81" s="10"/>
      <c r="V81" s="10"/>
      <c r="W81" s="10"/>
      <c r="X81" s="10"/>
      <c r="Y81" s="10"/>
      <c r="Z81" s="10"/>
      <c r="AA81" s="10"/>
      <c r="AB81" s="10"/>
      <c r="AC81" s="10"/>
      <c r="AD81" s="10"/>
      <c r="AE81" s="10"/>
    </row>
    <row r="82" s="10" customFormat="1" ht="19.92" customHeight="1">
      <c r="A82" s="10"/>
      <c r="B82" s="183"/>
      <c r="C82" s="127"/>
      <c r="D82" s="184" t="s">
        <v>128</v>
      </c>
      <c r="E82" s="185"/>
      <c r="F82" s="185"/>
      <c r="G82" s="185"/>
      <c r="H82" s="185"/>
      <c r="I82" s="185"/>
      <c r="J82" s="186">
        <f>J558</f>
        <v>0</v>
      </c>
      <c r="K82" s="127"/>
      <c r="L82" s="187"/>
      <c r="S82" s="10"/>
      <c r="T82" s="10"/>
      <c r="U82" s="10"/>
      <c r="V82" s="10"/>
      <c r="W82" s="10"/>
      <c r="X82" s="10"/>
      <c r="Y82" s="10"/>
      <c r="Z82" s="10"/>
      <c r="AA82" s="10"/>
      <c r="AB82" s="10"/>
      <c r="AC82" s="10"/>
      <c r="AD82" s="10"/>
      <c r="AE82" s="10"/>
    </row>
    <row r="83" s="2" customFormat="1" ht="21.84" customHeight="1">
      <c r="A83" s="40"/>
      <c r="B83" s="41"/>
      <c r="C83" s="42"/>
      <c r="D83" s="42"/>
      <c r="E83" s="42"/>
      <c r="F83" s="42"/>
      <c r="G83" s="42"/>
      <c r="H83" s="42"/>
      <c r="I83" s="42"/>
      <c r="J83" s="42"/>
      <c r="K83" s="42"/>
      <c r="L83" s="147"/>
      <c r="S83" s="40"/>
      <c r="T83" s="40"/>
      <c r="U83" s="40"/>
      <c r="V83" s="40"/>
      <c r="W83" s="40"/>
      <c r="X83" s="40"/>
      <c r="Y83" s="40"/>
      <c r="Z83" s="40"/>
      <c r="AA83" s="40"/>
      <c r="AB83" s="40"/>
      <c r="AC83" s="40"/>
      <c r="AD83" s="40"/>
      <c r="AE83" s="40"/>
    </row>
    <row r="84" s="2" customFormat="1" ht="6.96" customHeight="1">
      <c r="A84" s="40"/>
      <c r="B84" s="61"/>
      <c r="C84" s="62"/>
      <c r="D84" s="62"/>
      <c r="E84" s="62"/>
      <c r="F84" s="62"/>
      <c r="G84" s="62"/>
      <c r="H84" s="62"/>
      <c r="I84" s="62"/>
      <c r="J84" s="62"/>
      <c r="K84" s="62"/>
      <c r="L84" s="147"/>
      <c r="S84" s="40"/>
      <c r="T84" s="40"/>
      <c r="U84" s="40"/>
      <c r="V84" s="40"/>
      <c r="W84" s="40"/>
      <c r="X84" s="40"/>
      <c r="Y84" s="40"/>
      <c r="Z84" s="40"/>
      <c r="AA84" s="40"/>
      <c r="AB84" s="40"/>
      <c r="AC84" s="40"/>
      <c r="AD84" s="40"/>
      <c r="AE84" s="40"/>
    </row>
    <row r="88" s="2" customFormat="1" ht="6.96" customHeight="1">
      <c r="A88" s="40"/>
      <c r="B88" s="63"/>
      <c r="C88" s="64"/>
      <c r="D88" s="64"/>
      <c r="E88" s="64"/>
      <c r="F88" s="64"/>
      <c r="G88" s="64"/>
      <c r="H88" s="64"/>
      <c r="I88" s="64"/>
      <c r="J88" s="64"/>
      <c r="K88" s="64"/>
      <c r="L88" s="147"/>
      <c r="S88" s="40"/>
      <c r="T88" s="40"/>
      <c r="U88" s="40"/>
      <c r="V88" s="40"/>
      <c r="W88" s="40"/>
      <c r="X88" s="40"/>
      <c r="Y88" s="40"/>
      <c r="Z88" s="40"/>
      <c r="AA88" s="40"/>
      <c r="AB88" s="40"/>
      <c r="AC88" s="40"/>
      <c r="AD88" s="40"/>
      <c r="AE88" s="40"/>
    </row>
    <row r="89" s="2" customFormat="1" ht="24.96" customHeight="1">
      <c r="A89" s="40"/>
      <c r="B89" s="41"/>
      <c r="C89" s="25" t="s">
        <v>129</v>
      </c>
      <c r="D89" s="42"/>
      <c r="E89" s="42"/>
      <c r="F89" s="42"/>
      <c r="G89" s="42"/>
      <c r="H89" s="42"/>
      <c r="I89" s="42"/>
      <c r="J89" s="42"/>
      <c r="K89" s="42"/>
      <c r="L89" s="147"/>
      <c r="S89" s="40"/>
      <c r="T89" s="40"/>
      <c r="U89" s="40"/>
      <c r="V89" s="40"/>
      <c r="W89" s="40"/>
      <c r="X89" s="40"/>
      <c r="Y89" s="40"/>
      <c r="Z89" s="40"/>
      <c r="AA89" s="40"/>
      <c r="AB89" s="40"/>
      <c r="AC89" s="40"/>
      <c r="AD89" s="40"/>
      <c r="AE89" s="40"/>
    </row>
    <row r="90" s="2" customFormat="1" ht="6.96" customHeight="1">
      <c r="A90" s="40"/>
      <c r="B90" s="41"/>
      <c r="C90" s="42"/>
      <c r="D90" s="42"/>
      <c r="E90" s="42"/>
      <c r="F90" s="42"/>
      <c r="G90" s="42"/>
      <c r="H90" s="42"/>
      <c r="I90" s="42"/>
      <c r="J90" s="42"/>
      <c r="K90" s="42"/>
      <c r="L90" s="147"/>
      <c r="S90" s="40"/>
      <c r="T90" s="40"/>
      <c r="U90" s="40"/>
      <c r="V90" s="40"/>
      <c r="W90" s="40"/>
      <c r="X90" s="40"/>
      <c r="Y90" s="40"/>
      <c r="Z90" s="40"/>
      <c r="AA90" s="40"/>
      <c r="AB90" s="40"/>
      <c r="AC90" s="40"/>
      <c r="AD90" s="40"/>
      <c r="AE90" s="40"/>
    </row>
    <row r="91" s="2" customFormat="1" ht="12" customHeight="1">
      <c r="A91" s="40"/>
      <c r="B91" s="41"/>
      <c r="C91" s="34" t="s">
        <v>16</v>
      </c>
      <c r="D91" s="42"/>
      <c r="E91" s="42"/>
      <c r="F91" s="42"/>
      <c r="G91" s="42"/>
      <c r="H91" s="42"/>
      <c r="I91" s="42"/>
      <c r="J91" s="42"/>
      <c r="K91" s="42"/>
      <c r="L91" s="147"/>
      <c r="S91" s="40"/>
      <c r="T91" s="40"/>
      <c r="U91" s="40"/>
      <c r="V91" s="40"/>
      <c r="W91" s="40"/>
      <c r="X91" s="40"/>
      <c r="Y91" s="40"/>
      <c r="Z91" s="40"/>
      <c r="AA91" s="40"/>
      <c r="AB91" s="40"/>
      <c r="AC91" s="40"/>
      <c r="AD91" s="40"/>
      <c r="AE91" s="40"/>
    </row>
    <row r="92" s="2" customFormat="1" ht="16.5" customHeight="1">
      <c r="A92" s="40"/>
      <c r="B92" s="41"/>
      <c r="C92" s="42"/>
      <c r="D92" s="42"/>
      <c r="E92" s="172" t="str">
        <f>E7</f>
        <v>Oprava fasád č.p.1 Resselovo nám., Chrudim</v>
      </c>
      <c r="F92" s="34"/>
      <c r="G92" s="34"/>
      <c r="H92" s="34"/>
      <c r="I92" s="42"/>
      <c r="J92" s="42"/>
      <c r="K92" s="42"/>
      <c r="L92" s="147"/>
      <c r="S92" s="40"/>
      <c r="T92" s="40"/>
      <c r="U92" s="40"/>
      <c r="V92" s="40"/>
      <c r="W92" s="40"/>
      <c r="X92" s="40"/>
      <c r="Y92" s="40"/>
      <c r="Z92" s="40"/>
      <c r="AA92" s="40"/>
      <c r="AB92" s="40"/>
      <c r="AC92" s="40"/>
      <c r="AD92" s="40"/>
      <c r="AE92" s="40"/>
    </row>
    <row r="93" s="1" customFormat="1" ht="12" customHeight="1">
      <c r="B93" s="23"/>
      <c r="C93" s="34" t="s">
        <v>102</v>
      </c>
      <c r="D93" s="24"/>
      <c r="E93" s="24"/>
      <c r="F93" s="24"/>
      <c r="G93" s="24"/>
      <c r="H93" s="24"/>
      <c r="I93" s="24"/>
      <c r="J93" s="24"/>
      <c r="K93" s="24"/>
      <c r="L93" s="22"/>
    </row>
    <row r="94" s="2" customFormat="1" ht="16.5" customHeight="1">
      <c r="A94" s="40"/>
      <c r="B94" s="41"/>
      <c r="C94" s="42"/>
      <c r="D94" s="42"/>
      <c r="E94" s="172" t="s">
        <v>103</v>
      </c>
      <c r="F94" s="42"/>
      <c r="G94" s="42"/>
      <c r="H94" s="42"/>
      <c r="I94" s="42"/>
      <c r="J94" s="42"/>
      <c r="K94" s="42"/>
      <c r="L94" s="147"/>
      <c r="S94" s="40"/>
      <c r="T94" s="40"/>
      <c r="U94" s="40"/>
      <c r="V94" s="40"/>
      <c r="W94" s="40"/>
      <c r="X94" s="40"/>
      <c r="Y94" s="40"/>
      <c r="Z94" s="40"/>
      <c r="AA94" s="40"/>
      <c r="AB94" s="40"/>
      <c r="AC94" s="40"/>
      <c r="AD94" s="40"/>
      <c r="AE94" s="40"/>
    </row>
    <row r="95" s="2" customFormat="1" ht="12" customHeight="1">
      <c r="A95" s="40"/>
      <c r="B95" s="41"/>
      <c r="C95" s="34" t="s">
        <v>104</v>
      </c>
      <c r="D95" s="42"/>
      <c r="E95" s="42"/>
      <c r="F95" s="42"/>
      <c r="G95" s="42"/>
      <c r="H95" s="42"/>
      <c r="I95" s="42"/>
      <c r="J95" s="42"/>
      <c r="K95" s="42"/>
      <c r="L95" s="147"/>
      <c r="S95" s="40"/>
      <c r="T95" s="40"/>
      <c r="U95" s="40"/>
      <c r="V95" s="40"/>
      <c r="W95" s="40"/>
      <c r="X95" s="40"/>
      <c r="Y95" s="40"/>
      <c r="Z95" s="40"/>
      <c r="AA95" s="40"/>
      <c r="AB95" s="40"/>
      <c r="AC95" s="40"/>
      <c r="AD95" s="40"/>
      <c r="AE95" s="40"/>
    </row>
    <row r="96" s="2" customFormat="1" ht="30" customHeight="1">
      <c r="A96" s="40"/>
      <c r="B96" s="41"/>
      <c r="C96" s="42"/>
      <c r="D96" s="42"/>
      <c r="E96" s="71" t="str">
        <f>E11</f>
        <v>a - Dvůr (práce po úroveň +0,3m nad dlažbou vč.dveří Z1,Z2,Z3 ale bez štuku, nátěru a hydrofobizace)</v>
      </c>
      <c r="F96" s="42"/>
      <c r="G96" s="42"/>
      <c r="H96" s="42"/>
      <c r="I96" s="42"/>
      <c r="J96" s="42"/>
      <c r="K96" s="42"/>
      <c r="L96" s="147"/>
      <c r="S96" s="40"/>
      <c r="T96" s="40"/>
      <c r="U96" s="40"/>
      <c r="V96" s="40"/>
      <c r="W96" s="40"/>
      <c r="X96" s="40"/>
      <c r="Y96" s="40"/>
      <c r="Z96" s="40"/>
      <c r="AA96" s="40"/>
      <c r="AB96" s="40"/>
      <c r="AC96" s="40"/>
      <c r="AD96" s="40"/>
      <c r="AE96" s="40"/>
    </row>
    <row r="97" s="2" customFormat="1" ht="6.96" customHeight="1">
      <c r="A97" s="40"/>
      <c r="B97" s="41"/>
      <c r="C97" s="42"/>
      <c r="D97" s="42"/>
      <c r="E97" s="42"/>
      <c r="F97" s="42"/>
      <c r="G97" s="42"/>
      <c r="H97" s="42"/>
      <c r="I97" s="42"/>
      <c r="J97" s="42"/>
      <c r="K97" s="42"/>
      <c r="L97" s="147"/>
      <c r="S97" s="40"/>
      <c r="T97" s="40"/>
      <c r="U97" s="40"/>
      <c r="V97" s="40"/>
      <c r="W97" s="40"/>
      <c r="X97" s="40"/>
      <c r="Y97" s="40"/>
      <c r="Z97" s="40"/>
      <c r="AA97" s="40"/>
      <c r="AB97" s="40"/>
      <c r="AC97" s="40"/>
      <c r="AD97" s="40"/>
      <c r="AE97" s="40"/>
    </row>
    <row r="98" s="2" customFormat="1" ht="12" customHeight="1">
      <c r="A98" s="40"/>
      <c r="B98" s="41"/>
      <c r="C98" s="34" t="s">
        <v>21</v>
      </c>
      <c r="D98" s="42"/>
      <c r="E98" s="42"/>
      <c r="F98" s="29" t="str">
        <f>F14</f>
        <v xml:space="preserve"> </v>
      </c>
      <c r="G98" s="42"/>
      <c r="H98" s="42"/>
      <c r="I98" s="34" t="s">
        <v>23</v>
      </c>
      <c r="J98" s="74" t="str">
        <f>IF(J14="","",J14)</f>
        <v>14. 8. 2022</v>
      </c>
      <c r="K98" s="42"/>
      <c r="L98" s="147"/>
      <c r="S98" s="40"/>
      <c r="T98" s="40"/>
      <c r="U98" s="40"/>
      <c r="V98" s="40"/>
      <c r="W98" s="40"/>
      <c r="X98" s="40"/>
      <c r="Y98" s="40"/>
      <c r="Z98" s="40"/>
      <c r="AA98" s="40"/>
      <c r="AB98" s="40"/>
      <c r="AC98" s="40"/>
      <c r="AD98" s="40"/>
      <c r="AE98" s="40"/>
    </row>
    <row r="99" s="2" customFormat="1" ht="6.96" customHeight="1">
      <c r="A99" s="40"/>
      <c r="B99" s="41"/>
      <c r="C99" s="42"/>
      <c r="D99" s="42"/>
      <c r="E99" s="42"/>
      <c r="F99" s="42"/>
      <c r="G99" s="42"/>
      <c r="H99" s="42"/>
      <c r="I99" s="42"/>
      <c r="J99" s="42"/>
      <c r="K99" s="42"/>
      <c r="L99" s="147"/>
      <c r="S99" s="40"/>
      <c r="T99" s="40"/>
      <c r="U99" s="40"/>
      <c r="V99" s="40"/>
      <c r="W99" s="40"/>
      <c r="X99" s="40"/>
      <c r="Y99" s="40"/>
      <c r="Z99" s="40"/>
      <c r="AA99" s="40"/>
      <c r="AB99" s="40"/>
      <c r="AC99" s="40"/>
      <c r="AD99" s="40"/>
      <c r="AE99" s="40"/>
    </row>
    <row r="100" s="2" customFormat="1" ht="15.15" customHeight="1">
      <c r="A100" s="40"/>
      <c r="B100" s="41"/>
      <c r="C100" s="34" t="s">
        <v>25</v>
      </c>
      <c r="D100" s="42"/>
      <c r="E100" s="42"/>
      <c r="F100" s="29" t="str">
        <f>E17</f>
        <v xml:space="preserve"> </v>
      </c>
      <c r="G100" s="42"/>
      <c r="H100" s="42"/>
      <c r="I100" s="34" t="s">
        <v>30</v>
      </c>
      <c r="J100" s="38" t="str">
        <f>E23</f>
        <v>Ing. Josef Dvořák</v>
      </c>
      <c r="K100" s="42"/>
      <c r="L100" s="147"/>
      <c r="S100" s="40"/>
      <c r="T100" s="40"/>
      <c r="U100" s="40"/>
      <c r="V100" s="40"/>
      <c r="W100" s="40"/>
      <c r="X100" s="40"/>
      <c r="Y100" s="40"/>
      <c r="Z100" s="40"/>
      <c r="AA100" s="40"/>
      <c r="AB100" s="40"/>
      <c r="AC100" s="40"/>
      <c r="AD100" s="40"/>
      <c r="AE100" s="40"/>
    </row>
    <row r="101" s="2" customFormat="1" ht="15.15" customHeight="1">
      <c r="A101" s="40"/>
      <c r="B101" s="41"/>
      <c r="C101" s="34" t="s">
        <v>28</v>
      </c>
      <c r="D101" s="42"/>
      <c r="E101" s="42"/>
      <c r="F101" s="29" t="str">
        <f>IF(E20="","",E20)</f>
        <v>Vyplň údaj</v>
      </c>
      <c r="G101" s="42"/>
      <c r="H101" s="42"/>
      <c r="I101" s="34" t="s">
        <v>33</v>
      </c>
      <c r="J101" s="38" t="str">
        <f>E26</f>
        <v>Ing.Jiří Pitra</v>
      </c>
      <c r="K101" s="42"/>
      <c r="L101" s="147"/>
      <c r="S101" s="40"/>
      <c r="T101" s="40"/>
      <c r="U101" s="40"/>
      <c r="V101" s="40"/>
      <c r="W101" s="40"/>
      <c r="X101" s="40"/>
      <c r="Y101" s="40"/>
      <c r="Z101" s="40"/>
      <c r="AA101" s="40"/>
      <c r="AB101" s="40"/>
      <c r="AC101" s="40"/>
      <c r="AD101" s="40"/>
      <c r="AE101" s="40"/>
    </row>
    <row r="102" s="2" customFormat="1" ht="10.32" customHeight="1">
      <c r="A102" s="40"/>
      <c r="B102" s="41"/>
      <c r="C102" s="42"/>
      <c r="D102" s="42"/>
      <c r="E102" s="42"/>
      <c r="F102" s="42"/>
      <c r="G102" s="42"/>
      <c r="H102" s="42"/>
      <c r="I102" s="42"/>
      <c r="J102" s="42"/>
      <c r="K102" s="42"/>
      <c r="L102" s="147"/>
      <c r="S102" s="40"/>
      <c r="T102" s="40"/>
      <c r="U102" s="40"/>
      <c r="V102" s="40"/>
      <c r="W102" s="40"/>
      <c r="X102" s="40"/>
      <c r="Y102" s="40"/>
      <c r="Z102" s="40"/>
      <c r="AA102" s="40"/>
      <c r="AB102" s="40"/>
      <c r="AC102" s="40"/>
      <c r="AD102" s="40"/>
      <c r="AE102" s="40"/>
    </row>
    <row r="103" s="11" customFormat="1" ht="29.28" customHeight="1">
      <c r="A103" s="188"/>
      <c r="B103" s="189"/>
      <c r="C103" s="190" t="s">
        <v>130</v>
      </c>
      <c r="D103" s="191" t="s">
        <v>56</v>
      </c>
      <c r="E103" s="191" t="s">
        <v>52</v>
      </c>
      <c r="F103" s="191" t="s">
        <v>53</v>
      </c>
      <c r="G103" s="191" t="s">
        <v>131</v>
      </c>
      <c r="H103" s="191" t="s">
        <v>132</v>
      </c>
      <c r="I103" s="191" t="s">
        <v>133</v>
      </c>
      <c r="J103" s="191" t="s">
        <v>108</v>
      </c>
      <c r="K103" s="192" t="s">
        <v>134</v>
      </c>
      <c r="L103" s="193"/>
      <c r="M103" s="94" t="s">
        <v>19</v>
      </c>
      <c r="N103" s="95" t="s">
        <v>41</v>
      </c>
      <c r="O103" s="95" t="s">
        <v>135</v>
      </c>
      <c r="P103" s="95" t="s">
        <v>136</v>
      </c>
      <c r="Q103" s="95" t="s">
        <v>137</v>
      </c>
      <c r="R103" s="95" t="s">
        <v>138</v>
      </c>
      <c r="S103" s="95" t="s">
        <v>139</v>
      </c>
      <c r="T103" s="96" t="s">
        <v>140</v>
      </c>
      <c r="U103" s="188"/>
      <c r="V103" s="188"/>
      <c r="W103" s="188"/>
      <c r="X103" s="188"/>
      <c r="Y103" s="188"/>
      <c r="Z103" s="188"/>
      <c r="AA103" s="188"/>
      <c r="AB103" s="188"/>
      <c r="AC103" s="188"/>
      <c r="AD103" s="188"/>
      <c r="AE103" s="188"/>
    </row>
    <row r="104" s="2" customFormat="1" ht="22.8" customHeight="1">
      <c r="A104" s="40"/>
      <c r="B104" s="41"/>
      <c r="C104" s="101" t="s">
        <v>141</v>
      </c>
      <c r="D104" s="42"/>
      <c r="E104" s="42"/>
      <c r="F104" s="42"/>
      <c r="G104" s="42"/>
      <c r="H104" s="42"/>
      <c r="I104" s="42"/>
      <c r="J104" s="194">
        <f>BK104</f>
        <v>0</v>
      </c>
      <c r="K104" s="42"/>
      <c r="L104" s="46"/>
      <c r="M104" s="97"/>
      <c r="N104" s="195"/>
      <c r="O104" s="98"/>
      <c r="P104" s="196">
        <f>P105+P530</f>
        <v>0</v>
      </c>
      <c r="Q104" s="98"/>
      <c r="R104" s="196">
        <f>R105+R530</f>
        <v>41.053470830000002</v>
      </c>
      <c r="S104" s="98"/>
      <c r="T104" s="197">
        <f>T105+T530</f>
        <v>21.139061000000002</v>
      </c>
      <c r="U104" s="40"/>
      <c r="V104" s="40"/>
      <c r="W104" s="40"/>
      <c r="X104" s="40"/>
      <c r="Y104" s="40"/>
      <c r="Z104" s="40"/>
      <c r="AA104" s="40"/>
      <c r="AB104" s="40"/>
      <c r="AC104" s="40"/>
      <c r="AD104" s="40"/>
      <c r="AE104" s="40"/>
      <c r="AT104" s="19" t="s">
        <v>70</v>
      </c>
      <c r="AU104" s="19" t="s">
        <v>109</v>
      </c>
      <c r="BK104" s="198">
        <f>BK105+BK530</f>
        <v>0</v>
      </c>
    </row>
    <row r="105" s="12" customFormat="1" ht="25.92" customHeight="1">
      <c r="A105" s="12"/>
      <c r="B105" s="199"/>
      <c r="C105" s="200"/>
      <c r="D105" s="201" t="s">
        <v>70</v>
      </c>
      <c r="E105" s="202" t="s">
        <v>142</v>
      </c>
      <c r="F105" s="202" t="s">
        <v>143</v>
      </c>
      <c r="G105" s="200"/>
      <c r="H105" s="200"/>
      <c r="I105" s="203"/>
      <c r="J105" s="204">
        <f>BK105</f>
        <v>0</v>
      </c>
      <c r="K105" s="200"/>
      <c r="L105" s="205"/>
      <c r="M105" s="206"/>
      <c r="N105" s="207"/>
      <c r="O105" s="207"/>
      <c r="P105" s="208">
        <f>P106+P193+P268+P308+P315+P340+P425+P441+P465+P472+P475+P514+P527</f>
        <v>0</v>
      </c>
      <c r="Q105" s="207"/>
      <c r="R105" s="208">
        <f>R106+R193+R268+R308+R315+R340+R425+R441+R465+R472+R475+R514+R527</f>
        <v>41.046870830000003</v>
      </c>
      <c r="S105" s="207"/>
      <c r="T105" s="209">
        <f>T106+T193+T268+T308+T315+T340+T425+T441+T465+T472+T475+T514+T527</f>
        <v>20.630231000000002</v>
      </c>
      <c r="U105" s="12"/>
      <c r="V105" s="12"/>
      <c r="W105" s="12"/>
      <c r="X105" s="12"/>
      <c r="Y105" s="12"/>
      <c r="Z105" s="12"/>
      <c r="AA105" s="12"/>
      <c r="AB105" s="12"/>
      <c r="AC105" s="12"/>
      <c r="AD105" s="12"/>
      <c r="AE105" s="12"/>
      <c r="AR105" s="210" t="s">
        <v>78</v>
      </c>
      <c r="AT105" s="211" t="s">
        <v>70</v>
      </c>
      <c r="AU105" s="211" t="s">
        <v>71</v>
      </c>
      <c r="AY105" s="210" t="s">
        <v>144</v>
      </c>
      <c r="BK105" s="212">
        <f>BK106+BK193+BK268+BK308+BK315+BK340+BK425+BK441+BK465+BK472+BK475+BK514+BK527</f>
        <v>0</v>
      </c>
    </row>
    <row r="106" s="12" customFormat="1" ht="22.8" customHeight="1">
      <c r="A106" s="12"/>
      <c r="B106" s="199"/>
      <c r="C106" s="200"/>
      <c r="D106" s="201" t="s">
        <v>70</v>
      </c>
      <c r="E106" s="213" t="s">
        <v>78</v>
      </c>
      <c r="F106" s="213" t="s">
        <v>145</v>
      </c>
      <c r="G106" s="200"/>
      <c r="H106" s="200"/>
      <c r="I106" s="203"/>
      <c r="J106" s="214">
        <f>BK106</f>
        <v>0</v>
      </c>
      <c r="K106" s="200"/>
      <c r="L106" s="205"/>
      <c r="M106" s="206"/>
      <c r="N106" s="207"/>
      <c r="O106" s="207"/>
      <c r="P106" s="208">
        <f>SUM(P107:P192)</f>
        <v>0</v>
      </c>
      <c r="Q106" s="207"/>
      <c r="R106" s="208">
        <f>SUM(R107:R192)</f>
        <v>0</v>
      </c>
      <c r="S106" s="207"/>
      <c r="T106" s="209">
        <f>SUM(T107:T192)</f>
        <v>13.511100000000001</v>
      </c>
      <c r="U106" s="12"/>
      <c r="V106" s="12"/>
      <c r="W106" s="12"/>
      <c r="X106" s="12"/>
      <c r="Y106" s="12"/>
      <c r="Z106" s="12"/>
      <c r="AA106" s="12"/>
      <c r="AB106" s="12"/>
      <c r="AC106" s="12"/>
      <c r="AD106" s="12"/>
      <c r="AE106" s="12"/>
      <c r="AR106" s="210" t="s">
        <v>78</v>
      </c>
      <c r="AT106" s="211" t="s">
        <v>70</v>
      </c>
      <c r="AU106" s="211" t="s">
        <v>78</v>
      </c>
      <c r="AY106" s="210" t="s">
        <v>144</v>
      </c>
      <c r="BK106" s="212">
        <f>SUM(BK107:BK192)</f>
        <v>0</v>
      </c>
    </row>
    <row r="107" s="2" customFormat="1" ht="55.5" customHeight="1">
      <c r="A107" s="40"/>
      <c r="B107" s="41"/>
      <c r="C107" s="215" t="s">
        <v>78</v>
      </c>
      <c r="D107" s="215" t="s">
        <v>146</v>
      </c>
      <c r="E107" s="216" t="s">
        <v>147</v>
      </c>
      <c r="F107" s="217" t="s">
        <v>148</v>
      </c>
      <c r="G107" s="218" t="s">
        <v>149</v>
      </c>
      <c r="H107" s="219">
        <v>46.590000000000003</v>
      </c>
      <c r="I107" s="220"/>
      <c r="J107" s="221">
        <f>ROUND(I107*H107,2)</f>
        <v>0</v>
      </c>
      <c r="K107" s="217" t="s">
        <v>150</v>
      </c>
      <c r="L107" s="46"/>
      <c r="M107" s="222" t="s">
        <v>19</v>
      </c>
      <c r="N107" s="223" t="s">
        <v>42</v>
      </c>
      <c r="O107" s="86"/>
      <c r="P107" s="224">
        <f>O107*H107</f>
        <v>0</v>
      </c>
      <c r="Q107" s="224">
        <v>0</v>
      </c>
      <c r="R107" s="224">
        <f>Q107*H107</f>
        <v>0</v>
      </c>
      <c r="S107" s="224">
        <v>0.28999999999999998</v>
      </c>
      <c r="T107" s="225">
        <f>S107*H107</f>
        <v>13.511100000000001</v>
      </c>
      <c r="U107" s="40"/>
      <c r="V107" s="40"/>
      <c r="W107" s="40"/>
      <c r="X107" s="40"/>
      <c r="Y107" s="40"/>
      <c r="Z107" s="40"/>
      <c r="AA107" s="40"/>
      <c r="AB107" s="40"/>
      <c r="AC107" s="40"/>
      <c r="AD107" s="40"/>
      <c r="AE107" s="40"/>
      <c r="AR107" s="226" t="s">
        <v>151</v>
      </c>
      <c r="AT107" s="226" t="s">
        <v>146</v>
      </c>
      <c r="AU107" s="226" t="s">
        <v>80</v>
      </c>
      <c r="AY107" s="19" t="s">
        <v>144</v>
      </c>
      <c r="BE107" s="227">
        <f>IF(N107="základní",J107,0)</f>
        <v>0</v>
      </c>
      <c r="BF107" s="227">
        <f>IF(N107="snížená",J107,0)</f>
        <v>0</v>
      </c>
      <c r="BG107" s="227">
        <f>IF(N107="zákl. přenesená",J107,0)</f>
        <v>0</v>
      </c>
      <c r="BH107" s="227">
        <f>IF(N107="sníž. přenesená",J107,0)</f>
        <v>0</v>
      </c>
      <c r="BI107" s="227">
        <f>IF(N107="nulová",J107,0)</f>
        <v>0</v>
      </c>
      <c r="BJ107" s="19" t="s">
        <v>78</v>
      </c>
      <c r="BK107" s="227">
        <f>ROUND(I107*H107,2)</f>
        <v>0</v>
      </c>
      <c r="BL107" s="19" t="s">
        <v>151</v>
      </c>
      <c r="BM107" s="226" t="s">
        <v>152</v>
      </c>
    </row>
    <row r="108" s="2" customFormat="1">
      <c r="A108" s="40"/>
      <c r="B108" s="41"/>
      <c r="C108" s="42"/>
      <c r="D108" s="228" t="s">
        <v>153</v>
      </c>
      <c r="E108" s="42"/>
      <c r="F108" s="229" t="s">
        <v>154</v>
      </c>
      <c r="G108" s="42"/>
      <c r="H108" s="42"/>
      <c r="I108" s="230"/>
      <c r="J108" s="42"/>
      <c r="K108" s="42"/>
      <c r="L108" s="46"/>
      <c r="M108" s="231"/>
      <c r="N108" s="232"/>
      <c r="O108" s="86"/>
      <c r="P108" s="86"/>
      <c r="Q108" s="86"/>
      <c r="R108" s="86"/>
      <c r="S108" s="86"/>
      <c r="T108" s="87"/>
      <c r="U108" s="40"/>
      <c r="V108" s="40"/>
      <c r="W108" s="40"/>
      <c r="X108" s="40"/>
      <c r="Y108" s="40"/>
      <c r="Z108" s="40"/>
      <c r="AA108" s="40"/>
      <c r="AB108" s="40"/>
      <c r="AC108" s="40"/>
      <c r="AD108" s="40"/>
      <c r="AE108" s="40"/>
      <c r="AT108" s="19" t="s">
        <v>153</v>
      </c>
      <c r="AU108" s="19" t="s">
        <v>80</v>
      </c>
    </row>
    <row r="109" s="13" customFormat="1">
      <c r="A109" s="13"/>
      <c r="B109" s="233"/>
      <c r="C109" s="234"/>
      <c r="D109" s="235" t="s">
        <v>155</v>
      </c>
      <c r="E109" s="236" t="s">
        <v>19</v>
      </c>
      <c r="F109" s="237" t="s">
        <v>156</v>
      </c>
      <c r="G109" s="234"/>
      <c r="H109" s="236" t="s">
        <v>19</v>
      </c>
      <c r="I109" s="238"/>
      <c r="J109" s="234"/>
      <c r="K109" s="234"/>
      <c r="L109" s="239"/>
      <c r="M109" s="240"/>
      <c r="N109" s="241"/>
      <c r="O109" s="241"/>
      <c r="P109" s="241"/>
      <c r="Q109" s="241"/>
      <c r="R109" s="241"/>
      <c r="S109" s="241"/>
      <c r="T109" s="242"/>
      <c r="U109" s="13"/>
      <c r="V109" s="13"/>
      <c r="W109" s="13"/>
      <c r="X109" s="13"/>
      <c r="Y109" s="13"/>
      <c r="Z109" s="13"/>
      <c r="AA109" s="13"/>
      <c r="AB109" s="13"/>
      <c r="AC109" s="13"/>
      <c r="AD109" s="13"/>
      <c r="AE109" s="13"/>
      <c r="AT109" s="243" t="s">
        <v>155</v>
      </c>
      <c r="AU109" s="243" t="s">
        <v>80</v>
      </c>
      <c r="AV109" s="13" t="s">
        <v>78</v>
      </c>
      <c r="AW109" s="13" t="s">
        <v>32</v>
      </c>
      <c r="AX109" s="13" t="s">
        <v>71</v>
      </c>
      <c r="AY109" s="243" t="s">
        <v>144</v>
      </c>
    </row>
    <row r="110" s="13" customFormat="1">
      <c r="A110" s="13"/>
      <c r="B110" s="233"/>
      <c r="C110" s="234"/>
      <c r="D110" s="235" t="s">
        <v>155</v>
      </c>
      <c r="E110" s="236" t="s">
        <v>19</v>
      </c>
      <c r="F110" s="237" t="s">
        <v>157</v>
      </c>
      <c r="G110" s="234"/>
      <c r="H110" s="236" t="s">
        <v>19</v>
      </c>
      <c r="I110" s="238"/>
      <c r="J110" s="234"/>
      <c r="K110" s="234"/>
      <c r="L110" s="239"/>
      <c r="M110" s="240"/>
      <c r="N110" s="241"/>
      <c r="O110" s="241"/>
      <c r="P110" s="241"/>
      <c r="Q110" s="241"/>
      <c r="R110" s="241"/>
      <c r="S110" s="241"/>
      <c r="T110" s="242"/>
      <c r="U110" s="13"/>
      <c r="V110" s="13"/>
      <c r="W110" s="13"/>
      <c r="X110" s="13"/>
      <c r="Y110" s="13"/>
      <c r="Z110" s="13"/>
      <c r="AA110" s="13"/>
      <c r="AB110" s="13"/>
      <c r="AC110" s="13"/>
      <c r="AD110" s="13"/>
      <c r="AE110" s="13"/>
      <c r="AT110" s="243" t="s">
        <v>155</v>
      </c>
      <c r="AU110" s="243" t="s">
        <v>80</v>
      </c>
      <c r="AV110" s="13" t="s">
        <v>78</v>
      </c>
      <c r="AW110" s="13" t="s">
        <v>32</v>
      </c>
      <c r="AX110" s="13" t="s">
        <v>71</v>
      </c>
      <c r="AY110" s="243" t="s">
        <v>144</v>
      </c>
    </row>
    <row r="111" s="14" customFormat="1">
      <c r="A111" s="14"/>
      <c r="B111" s="244"/>
      <c r="C111" s="245"/>
      <c r="D111" s="235" t="s">
        <v>155</v>
      </c>
      <c r="E111" s="246" t="s">
        <v>19</v>
      </c>
      <c r="F111" s="247" t="s">
        <v>158</v>
      </c>
      <c r="G111" s="245"/>
      <c r="H111" s="248">
        <v>46.590000000000003</v>
      </c>
      <c r="I111" s="249"/>
      <c r="J111" s="245"/>
      <c r="K111" s="245"/>
      <c r="L111" s="250"/>
      <c r="M111" s="251"/>
      <c r="N111" s="252"/>
      <c r="O111" s="252"/>
      <c r="P111" s="252"/>
      <c r="Q111" s="252"/>
      <c r="R111" s="252"/>
      <c r="S111" s="252"/>
      <c r="T111" s="253"/>
      <c r="U111" s="14"/>
      <c r="V111" s="14"/>
      <c r="W111" s="14"/>
      <c r="X111" s="14"/>
      <c r="Y111" s="14"/>
      <c r="Z111" s="14"/>
      <c r="AA111" s="14"/>
      <c r="AB111" s="14"/>
      <c r="AC111" s="14"/>
      <c r="AD111" s="14"/>
      <c r="AE111" s="14"/>
      <c r="AT111" s="254" t="s">
        <v>155</v>
      </c>
      <c r="AU111" s="254" t="s">
        <v>80</v>
      </c>
      <c r="AV111" s="14" t="s">
        <v>80</v>
      </c>
      <c r="AW111" s="14" t="s">
        <v>32</v>
      </c>
      <c r="AX111" s="14" t="s">
        <v>78</v>
      </c>
      <c r="AY111" s="254" t="s">
        <v>144</v>
      </c>
    </row>
    <row r="112" s="2" customFormat="1" ht="37.8" customHeight="1">
      <c r="A112" s="40"/>
      <c r="B112" s="41"/>
      <c r="C112" s="215" t="s">
        <v>80</v>
      </c>
      <c r="D112" s="215" t="s">
        <v>146</v>
      </c>
      <c r="E112" s="216" t="s">
        <v>159</v>
      </c>
      <c r="F112" s="217" t="s">
        <v>160</v>
      </c>
      <c r="G112" s="218" t="s">
        <v>161</v>
      </c>
      <c r="H112" s="219">
        <v>13.510999999999999</v>
      </c>
      <c r="I112" s="220"/>
      <c r="J112" s="221">
        <f>ROUND(I112*H112,2)</f>
        <v>0</v>
      </c>
      <c r="K112" s="217" t="s">
        <v>150</v>
      </c>
      <c r="L112" s="46"/>
      <c r="M112" s="222" t="s">
        <v>19</v>
      </c>
      <c r="N112" s="223" t="s">
        <v>42</v>
      </c>
      <c r="O112" s="86"/>
      <c r="P112" s="224">
        <f>O112*H112</f>
        <v>0</v>
      </c>
      <c r="Q112" s="224">
        <v>0</v>
      </c>
      <c r="R112" s="224">
        <f>Q112*H112</f>
        <v>0</v>
      </c>
      <c r="S112" s="224">
        <v>0</v>
      </c>
      <c r="T112" s="225">
        <f>S112*H112</f>
        <v>0</v>
      </c>
      <c r="U112" s="40"/>
      <c r="V112" s="40"/>
      <c r="W112" s="40"/>
      <c r="X112" s="40"/>
      <c r="Y112" s="40"/>
      <c r="Z112" s="40"/>
      <c r="AA112" s="40"/>
      <c r="AB112" s="40"/>
      <c r="AC112" s="40"/>
      <c r="AD112" s="40"/>
      <c r="AE112" s="40"/>
      <c r="AR112" s="226" t="s">
        <v>151</v>
      </c>
      <c r="AT112" s="226" t="s">
        <v>146</v>
      </c>
      <c r="AU112" s="226" t="s">
        <v>80</v>
      </c>
      <c r="AY112" s="19" t="s">
        <v>144</v>
      </c>
      <c r="BE112" s="227">
        <f>IF(N112="základní",J112,0)</f>
        <v>0</v>
      </c>
      <c r="BF112" s="227">
        <f>IF(N112="snížená",J112,0)</f>
        <v>0</v>
      </c>
      <c r="BG112" s="227">
        <f>IF(N112="zákl. přenesená",J112,0)</f>
        <v>0</v>
      </c>
      <c r="BH112" s="227">
        <f>IF(N112="sníž. přenesená",J112,0)</f>
        <v>0</v>
      </c>
      <c r="BI112" s="227">
        <f>IF(N112="nulová",J112,0)</f>
        <v>0</v>
      </c>
      <c r="BJ112" s="19" t="s">
        <v>78</v>
      </c>
      <c r="BK112" s="227">
        <f>ROUND(I112*H112,2)</f>
        <v>0</v>
      </c>
      <c r="BL112" s="19" t="s">
        <v>151</v>
      </c>
      <c r="BM112" s="226" t="s">
        <v>162</v>
      </c>
    </row>
    <row r="113" s="2" customFormat="1">
      <c r="A113" s="40"/>
      <c r="B113" s="41"/>
      <c r="C113" s="42"/>
      <c r="D113" s="228" t="s">
        <v>153</v>
      </c>
      <c r="E113" s="42"/>
      <c r="F113" s="229" t="s">
        <v>163</v>
      </c>
      <c r="G113" s="42"/>
      <c r="H113" s="42"/>
      <c r="I113" s="230"/>
      <c r="J113" s="42"/>
      <c r="K113" s="42"/>
      <c r="L113" s="46"/>
      <c r="M113" s="231"/>
      <c r="N113" s="232"/>
      <c r="O113" s="86"/>
      <c r="P113" s="86"/>
      <c r="Q113" s="86"/>
      <c r="R113" s="86"/>
      <c r="S113" s="86"/>
      <c r="T113" s="87"/>
      <c r="U113" s="40"/>
      <c r="V113" s="40"/>
      <c r="W113" s="40"/>
      <c r="X113" s="40"/>
      <c r="Y113" s="40"/>
      <c r="Z113" s="40"/>
      <c r="AA113" s="40"/>
      <c r="AB113" s="40"/>
      <c r="AC113" s="40"/>
      <c r="AD113" s="40"/>
      <c r="AE113" s="40"/>
      <c r="AT113" s="19" t="s">
        <v>153</v>
      </c>
      <c r="AU113" s="19" t="s">
        <v>80</v>
      </c>
    </row>
    <row r="114" s="2" customFormat="1" ht="37.8" customHeight="1">
      <c r="A114" s="40"/>
      <c r="B114" s="41"/>
      <c r="C114" s="215" t="s">
        <v>164</v>
      </c>
      <c r="D114" s="215" t="s">
        <v>146</v>
      </c>
      <c r="E114" s="216" t="s">
        <v>165</v>
      </c>
      <c r="F114" s="217" t="s">
        <v>166</v>
      </c>
      <c r="G114" s="218" t="s">
        <v>161</v>
      </c>
      <c r="H114" s="219">
        <v>13.510999999999999</v>
      </c>
      <c r="I114" s="220"/>
      <c r="J114" s="221">
        <f>ROUND(I114*H114,2)</f>
        <v>0</v>
      </c>
      <c r="K114" s="217" t="s">
        <v>150</v>
      </c>
      <c r="L114" s="46"/>
      <c r="M114" s="222" t="s">
        <v>19</v>
      </c>
      <c r="N114" s="223" t="s">
        <v>42</v>
      </c>
      <c r="O114" s="86"/>
      <c r="P114" s="224">
        <f>O114*H114</f>
        <v>0</v>
      </c>
      <c r="Q114" s="224">
        <v>0</v>
      </c>
      <c r="R114" s="224">
        <f>Q114*H114</f>
        <v>0</v>
      </c>
      <c r="S114" s="224">
        <v>0</v>
      </c>
      <c r="T114" s="225">
        <f>S114*H114</f>
        <v>0</v>
      </c>
      <c r="U114" s="40"/>
      <c r="V114" s="40"/>
      <c r="W114" s="40"/>
      <c r="X114" s="40"/>
      <c r="Y114" s="40"/>
      <c r="Z114" s="40"/>
      <c r="AA114" s="40"/>
      <c r="AB114" s="40"/>
      <c r="AC114" s="40"/>
      <c r="AD114" s="40"/>
      <c r="AE114" s="40"/>
      <c r="AR114" s="226" t="s">
        <v>151</v>
      </c>
      <c r="AT114" s="226" t="s">
        <v>146</v>
      </c>
      <c r="AU114" s="226" t="s">
        <v>80</v>
      </c>
      <c r="AY114" s="19" t="s">
        <v>144</v>
      </c>
      <c r="BE114" s="227">
        <f>IF(N114="základní",J114,0)</f>
        <v>0</v>
      </c>
      <c r="BF114" s="227">
        <f>IF(N114="snížená",J114,0)</f>
        <v>0</v>
      </c>
      <c r="BG114" s="227">
        <f>IF(N114="zákl. přenesená",J114,0)</f>
        <v>0</v>
      </c>
      <c r="BH114" s="227">
        <f>IF(N114="sníž. přenesená",J114,0)</f>
        <v>0</v>
      </c>
      <c r="BI114" s="227">
        <f>IF(N114="nulová",J114,0)</f>
        <v>0</v>
      </c>
      <c r="BJ114" s="19" t="s">
        <v>78</v>
      </c>
      <c r="BK114" s="227">
        <f>ROUND(I114*H114,2)</f>
        <v>0</v>
      </c>
      <c r="BL114" s="19" t="s">
        <v>151</v>
      </c>
      <c r="BM114" s="226" t="s">
        <v>167</v>
      </c>
    </row>
    <row r="115" s="2" customFormat="1">
      <c r="A115" s="40"/>
      <c r="B115" s="41"/>
      <c r="C115" s="42"/>
      <c r="D115" s="228" t="s">
        <v>153</v>
      </c>
      <c r="E115" s="42"/>
      <c r="F115" s="229" t="s">
        <v>168</v>
      </c>
      <c r="G115" s="42"/>
      <c r="H115" s="42"/>
      <c r="I115" s="230"/>
      <c r="J115" s="42"/>
      <c r="K115" s="42"/>
      <c r="L115" s="46"/>
      <c r="M115" s="231"/>
      <c r="N115" s="232"/>
      <c r="O115" s="86"/>
      <c r="P115" s="86"/>
      <c r="Q115" s="86"/>
      <c r="R115" s="86"/>
      <c r="S115" s="86"/>
      <c r="T115" s="87"/>
      <c r="U115" s="40"/>
      <c r="V115" s="40"/>
      <c r="W115" s="40"/>
      <c r="X115" s="40"/>
      <c r="Y115" s="40"/>
      <c r="Z115" s="40"/>
      <c r="AA115" s="40"/>
      <c r="AB115" s="40"/>
      <c r="AC115" s="40"/>
      <c r="AD115" s="40"/>
      <c r="AE115" s="40"/>
      <c r="AT115" s="19" t="s">
        <v>153</v>
      </c>
      <c r="AU115" s="19" t="s">
        <v>80</v>
      </c>
    </row>
    <row r="116" s="2" customFormat="1" ht="37.8" customHeight="1">
      <c r="A116" s="40"/>
      <c r="B116" s="41"/>
      <c r="C116" s="215" t="s">
        <v>151</v>
      </c>
      <c r="D116" s="215" t="s">
        <v>146</v>
      </c>
      <c r="E116" s="216" t="s">
        <v>169</v>
      </c>
      <c r="F116" s="217" t="s">
        <v>170</v>
      </c>
      <c r="G116" s="218" t="s">
        <v>161</v>
      </c>
      <c r="H116" s="219">
        <v>189.154</v>
      </c>
      <c r="I116" s="220"/>
      <c r="J116" s="221">
        <f>ROUND(I116*H116,2)</f>
        <v>0</v>
      </c>
      <c r="K116" s="217" t="s">
        <v>150</v>
      </c>
      <c r="L116" s="46"/>
      <c r="M116" s="222" t="s">
        <v>19</v>
      </c>
      <c r="N116" s="223" t="s">
        <v>42</v>
      </c>
      <c r="O116" s="86"/>
      <c r="P116" s="224">
        <f>O116*H116</f>
        <v>0</v>
      </c>
      <c r="Q116" s="224">
        <v>0</v>
      </c>
      <c r="R116" s="224">
        <f>Q116*H116</f>
        <v>0</v>
      </c>
      <c r="S116" s="224">
        <v>0</v>
      </c>
      <c r="T116" s="225">
        <f>S116*H116</f>
        <v>0</v>
      </c>
      <c r="U116" s="40"/>
      <c r="V116" s="40"/>
      <c r="W116" s="40"/>
      <c r="X116" s="40"/>
      <c r="Y116" s="40"/>
      <c r="Z116" s="40"/>
      <c r="AA116" s="40"/>
      <c r="AB116" s="40"/>
      <c r="AC116" s="40"/>
      <c r="AD116" s="40"/>
      <c r="AE116" s="40"/>
      <c r="AR116" s="226" t="s">
        <v>151</v>
      </c>
      <c r="AT116" s="226" t="s">
        <v>146</v>
      </c>
      <c r="AU116" s="226" t="s">
        <v>80</v>
      </c>
      <c r="AY116" s="19" t="s">
        <v>144</v>
      </c>
      <c r="BE116" s="227">
        <f>IF(N116="základní",J116,0)</f>
        <v>0</v>
      </c>
      <c r="BF116" s="227">
        <f>IF(N116="snížená",J116,0)</f>
        <v>0</v>
      </c>
      <c r="BG116" s="227">
        <f>IF(N116="zákl. přenesená",J116,0)</f>
        <v>0</v>
      </c>
      <c r="BH116" s="227">
        <f>IF(N116="sníž. přenesená",J116,0)</f>
        <v>0</v>
      </c>
      <c r="BI116" s="227">
        <f>IF(N116="nulová",J116,0)</f>
        <v>0</v>
      </c>
      <c r="BJ116" s="19" t="s">
        <v>78</v>
      </c>
      <c r="BK116" s="227">
        <f>ROUND(I116*H116,2)</f>
        <v>0</v>
      </c>
      <c r="BL116" s="19" t="s">
        <v>151</v>
      </c>
      <c r="BM116" s="226" t="s">
        <v>171</v>
      </c>
    </row>
    <row r="117" s="2" customFormat="1">
      <c r="A117" s="40"/>
      <c r="B117" s="41"/>
      <c r="C117" s="42"/>
      <c r="D117" s="228" t="s">
        <v>153</v>
      </c>
      <c r="E117" s="42"/>
      <c r="F117" s="229" t="s">
        <v>172</v>
      </c>
      <c r="G117" s="42"/>
      <c r="H117" s="42"/>
      <c r="I117" s="230"/>
      <c r="J117" s="42"/>
      <c r="K117" s="42"/>
      <c r="L117" s="46"/>
      <c r="M117" s="231"/>
      <c r="N117" s="232"/>
      <c r="O117" s="86"/>
      <c r="P117" s="86"/>
      <c r="Q117" s="86"/>
      <c r="R117" s="86"/>
      <c r="S117" s="86"/>
      <c r="T117" s="87"/>
      <c r="U117" s="40"/>
      <c r="V117" s="40"/>
      <c r="W117" s="40"/>
      <c r="X117" s="40"/>
      <c r="Y117" s="40"/>
      <c r="Z117" s="40"/>
      <c r="AA117" s="40"/>
      <c r="AB117" s="40"/>
      <c r="AC117" s="40"/>
      <c r="AD117" s="40"/>
      <c r="AE117" s="40"/>
      <c r="AT117" s="19" t="s">
        <v>153</v>
      </c>
      <c r="AU117" s="19" t="s">
        <v>80</v>
      </c>
    </row>
    <row r="118" s="14" customFormat="1">
      <c r="A118" s="14"/>
      <c r="B118" s="244"/>
      <c r="C118" s="245"/>
      <c r="D118" s="235" t="s">
        <v>155</v>
      </c>
      <c r="E118" s="245"/>
      <c r="F118" s="247" t="s">
        <v>173</v>
      </c>
      <c r="G118" s="245"/>
      <c r="H118" s="248">
        <v>189.154</v>
      </c>
      <c r="I118" s="249"/>
      <c r="J118" s="245"/>
      <c r="K118" s="245"/>
      <c r="L118" s="250"/>
      <c r="M118" s="251"/>
      <c r="N118" s="252"/>
      <c r="O118" s="252"/>
      <c r="P118" s="252"/>
      <c r="Q118" s="252"/>
      <c r="R118" s="252"/>
      <c r="S118" s="252"/>
      <c r="T118" s="253"/>
      <c r="U118" s="14"/>
      <c r="V118" s="14"/>
      <c r="W118" s="14"/>
      <c r="X118" s="14"/>
      <c r="Y118" s="14"/>
      <c r="Z118" s="14"/>
      <c r="AA118" s="14"/>
      <c r="AB118" s="14"/>
      <c r="AC118" s="14"/>
      <c r="AD118" s="14"/>
      <c r="AE118" s="14"/>
      <c r="AT118" s="254" t="s">
        <v>155</v>
      </c>
      <c r="AU118" s="254" t="s">
        <v>80</v>
      </c>
      <c r="AV118" s="14" t="s">
        <v>80</v>
      </c>
      <c r="AW118" s="14" t="s">
        <v>4</v>
      </c>
      <c r="AX118" s="14" t="s">
        <v>78</v>
      </c>
      <c r="AY118" s="254" t="s">
        <v>144</v>
      </c>
    </row>
    <row r="119" s="2" customFormat="1" ht="44.25" customHeight="1">
      <c r="A119" s="40"/>
      <c r="B119" s="41"/>
      <c r="C119" s="215" t="s">
        <v>174</v>
      </c>
      <c r="D119" s="215" t="s">
        <v>146</v>
      </c>
      <c r="E119" s="216" t="s">
        <v>175</v>
      </c>
      <c r="F119" s="217" t="s">
        <v>176</v>
      </c>
      <c r="G119" s="218" t="s">
        <v>161</v>
      </c>
      <c r="H119" s="219">
        <v>13.510999999999999</v>
      </c>
      <c r="I119" s="220"/>
      <c r="J119" s="221">
        <f>ROUND(I119*H119,2)</f>
        <v>0</v>
      </c>
      <c r="K119" s="217" t="s">
        <v>150</v>
      </c>
      <c r="L119" s="46"/>
      <c r="M119" s="222" t="s">
        <v>19</v>
      </c>
      <c r="N119" s="223" t="s">
        <v>42</v>
      </c>
      <c r="O119" s="86"/>
      <c r="P119" s="224">
        <f>O119*H119</f>
        <v>0</v>
      </c>
      <c r="Q119" s="224">
        <v>0</v>
      </c>
      <c r="R119" s="224">
        <f>Q119*H119</f>
        <v>0</v>
      </c>
      <c r="S119" s="224">
        <v>0</v>
      </c>
      <c r="T119" s="225">
        <f>S119*H119</f>
        <v>0</v>
      </c>
      <c r="U119" s="40"/>
      <c r="V119" s="40"/>
      <c r="W119" s="40"/>
      <c r="X119" s="40"/>
      <c r="Y119" s="40"/>
      <c r="Z119" s="40"/>
      <c r="AA119" s="40"/>
      <c r="AB119" s="40"/>
      <c r="AC119" s="40"/>
      <c r="AD119" s="40"/>
      <c r="AE119" s="40"/>
      <c r="AR119" s="226" t="s">
        <v>151</v>
      </c>
      <c r="AT119" s="226" t="s">
        <v>146</v>
      </c>
      <c r="AU119" s="226" t="s">
        <v>80</v>
      </c>
      <c r="AY119" s="19" t="s">
        <v>144</v>
      </c>
      <c r="BE119" s="227">
        <f>IF(N119="základní",J119,0)</f>
        <v>0</v>
      </c>
      <c r="BF119" s="227">
        <f>IF(N119="snížená",J119,0)</f>
        <v>0</v>
      </c>
      <c r="BG119" s="227">
        <f>IF(N119="zákl. přenesená",J119,0)</f>
        <v>0</v>
      </c>
      <c r="BH119" s="227">
        <f>IF(N119="sníž. přenesená",J119,0)</f>
        <v>0</v>
      </c>
      <c r="BI119" s="227">
        <f>IF(N119="nulová",J119,0)</f>
        <v>0</v>
      </c>
      <c r="BJ119" s="19" t="s">
        <v>78</v>
      </c>
      <c r="BK119" s="227">
        <f>ROUND(I119*H119,2)</f>
        <v>0</v>
      </c>
      <c r="BL119" s="19" t="s">
        <v>151</v>
      </c>
      <c r="BM119" s="226" t="s">
        <v>177</v>
      </c>
    </row>
    <row r="120" s="2" customFormat="1">
      <c r="A120" s="40"/>
      <c r="B120" s="41"/>
      <c r="C120" s="42"/>
      <c r="D120" s="228" t="s">
        <v>153</v>
      </c>
      <c r="E120" s="42"/>
      <c r="F120" s="229" t="s">
        <v>178</v>
      </c>
      <c r="G120" s="42"/>
      <c r="H120" s="42"/>
      <c r="I120" s="230"/>
      <c r="J120" s="42"/>
      <c r="K120" s="42"/>
      <c r="L120" s="46"/>
      <c r="M120" s="231"/>
      <c r="N120" s="232"/>
      <c r="O120" s="86"/>
      <c r="P120" s="86"/>
      <c r="Q120" s="86"/>
      <c r="R120" s="86"/>
      <c r="S120" s="86"/>
      <c r="T120" s="87"/>
      <c r="U120" s="40"/>
      <c r="V120" s="40"/>
      <c r="W120" s="40"/>
      <c r="X120" s="40"/>
      <c r="Y120" s="40"/>
      <c r="Z120" s="40"/>
      <c r="AA120" s="40"/>
      <c r="AB120" s="40"/>
      <c r="AC120" s="40"/>
      <c r="AD120" s="40"/>
      <c r="AE120" s="40"/>
      <c r="AT120" s="19" t="s">
        <v>153</v>
      </c>
      <c r="AU120" s="19" t="s">
        <v>80</v>
      </c>
    </row>
    <row r="121" s="2" customFormat="1" ht="37.8" customHeight="1">
      <c r="A121" s="40"/>
      <c r="B121" s="41"/>
      <c r="C121" s="215" t="s">
        <v>179</v>
      </c>
      <c r="D121" s="215" t="s">
        <v>146</v>
      </c>
      <c r="E121" s="216" t="s">
        <v>180</v>
      </c>
      <c r="F121" s="217" t="s">
        <v>181</v>
      </c>
      <c r="G121" s="218" t="s">
        <v>96</v>
      </c>
      <c r="H121" s="219">
        <v>10.691000000000001</v>
      </c>
      <c r="I121" s="220"/>
      <c r="J121" s="221">
        <f>ROUND(I121*H121,2)</f>
        <v>0</v>
      </c>
      <c r="K121" s="217" t="s">
        <v>150</v>
      </c>
      <c r="L121" s="46"/>
      <c r="M121" s="222" t="s">
        <v>19</v>
      </c>
      <c r="N121" s="223" t="s">
        <v>42</v>
      </c>
      <c r="O121" s="86"/>
      <c r="P121" s="224">
        <f>O121*H121</f>
        <v>0</v>
      </c>
      <c r="Q121" s="224">
        <v>0</v>
      </c>
      <c r="R121" s="224">
        <f>Q121*H121</f>
        <v>0</v>
      </c>
      <c r="S121" s="224">
        <v>0</v>
      </c>
      <c r="T121" s="225">
        <f>S121*H121</f>
        <v>0</v>
      </c>
      <c r="U121" s="40"/>
      <c r="V121" s="40"/>
      <c r="W121" s="40"/>
      <c r="X121" s="40"/>
      <c r="Y121" s="40"/>
      <c r="Z121" s="40"/>
      <c r="AA121" s="40"/>
      <c r="AB121" s="40"/>
      <c r="AC121" s="40"/>
      <c r="AD121" s="40"/>
      <c r="AE121" s="40"/>
      <c r="AR121" s="226" t="s">
        <v>151</v>
      </c>
      <c r="AT121" s="226" t="s">
        <v>146</v>
      </c>
      <c r="AU121" s="226" t="s">
        <v>80</v>
      </c>
      <c r="AY121" s="19" t="s">
        <v>144</v>
      </c>
      <c r="BE121" s="227">
        <f>IF(N121="základní",J121,0)</f>
        <v>0</v>
      </c>
      <c r="BF121" s="227">
        <f>IF(N121="snížená",J121,0)</f>
        <v>0</v>
      </c>
      <c r="BG121" s="227">
        <f>IF(N121="zákl. přenesená",J121,0)</f>
        <v>0</v>
      </c>
      <c r="BH121" s="227">
        <f>IF(N121="sníž. přenesená",J121,0)</f>
        <v>0</v>
      </c>
      <c r="BI121" s="227">
        <f>IF(N121="nulová",J121,0)</f>
        <v>0</v>
      </c>
      <c r="BJ121" s="19" t="s">
        <v>78</v>
      </c>
      <c r="BK121" s="227">
        <f>ROUND(I121*H121,2)</f>
        <v>0</v>
      </c>
      <c r="BL121" s="19" t="s">
        <v>151</v>
      </c>
      <c r="BM121" s="226" t="s">
        <v>182</v>
      </c>
    </row>
    <row r="122" s="2" customFormat="1">
      <c r="A122" s="40"/>
      <c r="B122" s="41"/>
      <c r="C122" s="42"/>
      <c r="D122" s="228" t="s">
        <v>153</v>
      </c>
      <c r="E122" s="42"/>
      <c r="F122" s="229" t="s">
        <v>183</v>
      </c>
      <c r="G122" s="42"/>
      <c r="H122" s="42"/>
      <c r="I122" s="230"/>
      <c r="J122" s="42"/>
      <c r="K122" s="42"/>
      <c r="L122" s="46"/>
      <c r="M122" s="231"/>
      <c r="N122" s="232"/>
      <c r="O122" s="86"/>
      <c r="P122" s="86"/>
      <c r="Q122" s="86"/>
      <c r="R122" s="86"/>
      <c r="S122" s="86"/>
      <c r="T122" s="87"/>
      <c r="U122" s="40"/>
      <c r="V122" s="40"/>
      <c r="W122" s="40"/>
      <c r="X122" s="40"/>
      <c r="Y122" s="40"/>
      <c r="Z122" s="40"/>
      <c r="AA122" s="40"/>
      <c r="AB122" s="40"/>
      <c r="AC122" s="40"/>
      <c r="AD122" s="40"/>
      <c r="AE122" s="40"/>
      <c r="AT122" s="19" t="s">
        <v>153</v>
      </c>
      <c r="AU122" s="19" t="s">
        <v>80</v>
      </c>
    </row>
    <row r="123" s="13" customFormat="1">
      <c r="A123" s="13"/>
      <c r="B123" s="233"/>
      <c r="C123" s="234"/>
      <c r="D123" s="235" t="s">
        <v>155</v>
      </c>
      <c r="E123" s="236" t="s">
        <v>19</v>
      </c>
      <c r="F123" s="237" t="s">
        <v>184</v>
      </c>
      <c r="G123" s="234"/>
      <c r="H123" s="236" t="s">
        <v>19</v>
      </c>
      <c r="I123" s="238"/>
      <c r="J123" s="234"/>
      <c r="K123" s="234"/>
      <c r="L123" s="239"/>
      <c r="M123" s="240"/>
      <c r="N123" s="241"/>
      <c r="O123" s="241"/>
      <c r="P123" s="241"/>
      <c r="Q123" s="241"/>
      <c r="R123" s="241"/>
      <c r="S123" s="241"/>
      <c r="T123" s="242"/>
      <c r="U123" s="13"/>
      <c r="V123" s="13"/>
      <c r="W123" s="13"/>
      <c r="X123" s="13"/>
      <c r="Y123" s="13"/>
      <c r="Z123" s="13"/>
      <c r="AA123" s="13"/>
      <c r="AB123" s="13"/>
      <c r="AC123" s="13"/>
      <c r="AD123" s="13"/>
      <c r="AE123" s="13"/>
      <c r="AT123" s="243" t="s">
        <v>155</v>
      </c>
      <c r="AU123" s="243" t="s">
        <v>80</v>
      </c>
      <c r="AV123" s="13" t="s">
        <v>78</v>
      </c>
      <c r="AW123" s="13" t="s">
        <v>32</v>
      </c>
      <c r="AX123" s="13" t="s">
        <v>71</v>
      </c>
      <c r="AY123" s="243" t="s">
        <v>144</v>
      </c>
    </row>
    <row r="124" s="13" customFormat="1">
      <c r="A124" s="13"/>
      <c r="B124" s="233"/>
      <c r="C124" s="234"/>
      <c r="D124" s="235" t="s">
        <v>155</v>
      </c>
      <c r="E124" s="236" t="s">
        <v>19</v>
      </c>
      <c r="F124" s="237" t="s">
        <v>185</v>
      </c>
      <c r="G124" s="234"/>
      <c r="H124" s="236" t="s">
        <v>19</v>
      </c>
      <c r="I124" s="238"/>
      <c r="J124" s="234"/>
      <c r="K124" s="234"/>
      <c r="L124" s="239"/>
      <c r="M124" s="240"/>
      <c r="N124" s="241"/>
      <c r="O124" s="241"/>
      <c r="P124" s="241"/>
      <c r="Q124" s="241"/>
      <c r="R124" s="241"/>
      <c r="S124" s="241"/>
      <c r="T124" s="242"/>
      <c r="U124" s="13"/>
      <c r="V124" s="13"/>
      <c r="W124" s="13"/>
      <c r="X124" s="13"/>
      <c r="Y124" s="13"/>
      <c r="Z124" s="13"/>
      <c r="AA124" s="13"/>
      <c r="AB124" s="13"/>
      <c r="AC124" s="13"/>
      <c r="AD124" s="13"/>
      <c r="AE124" s="13"/>
      <c r="AT124" s="243" t="s">
        <v>155</v>
      </c>
      <c r="AU124" s="243" t="s">
        <v>80</v>
      </c>
      <c r="AV124" s="13" t="s">
        <v>78</v>
      </c>
      <c r="AW124" s="13" t="s">
        <v>32</v>
      </c>
      <c r="AX124" s="13" t="s">
        <v>71</v>
      </c>
      <c r="AY124" s="243" t="s">
        <v>144</v>
      </c>
    </row>
    <row r="125" s="13" customFormat="1">
      <c r="A125" s="13"/>
      <c r="B125" s="233"/>
      <c r="C125" s="234"/>
      <c r="D125" s="235" t="s">
        <v>155</v>
      </c>
      <c r="E125" s="236" t="s">
        <v>19</v>
      </c>
      <c r="F125" s="237" t="s">
        <v>186</v>
      </c>
      <c r="G125" s="234"/>
      <c r="H125" s="236" t="s">
        <v>19</v>
      </c>
      <c r="I125" s="238"/>
      <c r="J125" s="234"/>
      <c r="K125" s="234"/>
      <c r="L125" s="239"/>
      <c r="M125" s="240"/>
      <c r="N125" s="241"/>
      <c r="O125" s="241"/>
      <c r="P125" s="241"/>
      <c r="Q125" s="241"/>
      <c r="R125" s="241"/>
      <c r="S125" s="241"/>
      <c r="T125" s="242"/>
      <c r="U125" s="13"/>
      <c r="V125" s="13"/>
      <c r="W125" s="13"/>
      <c r="X125" s="13"/>
      <c r="Y125" s="13"/>
      <c r="Z125" s="13"/>
      <c r="AA125" s="13"/>
      <c r="AB125" s="13"/>
      <c r="AC125" s="13"/>
      <c r="AD125" s="13"/>
      <c r="AE125" s="13"/>
      <c r="AT125" s="243" t="s">
        <v>155</v>
      </c>
      <c r="AU125" s="243" t="s">
        <v>80</v>
      </c>
      <c r="AV125" s="13" t="s">
        <v>78</v>
      </c>
      <c r="AW125" s="13" t="s">
        <v>32</v>
      </c>
      <c r="AX125" s="13" t="s">
        <v>71</v>
      </c>
      <c r="AY125" s="243" t="s">
        <v>144</v>
      </c>
    </row>
    <row r="126" s="14" customFormat="1">
      <c r="A126" s="14"/>
      <c r="B126" s="244"/>
      <c r="C126" s="245"/>
      <c r="D126" s="235" t="s">
        <v>155</v>
      </c>
      <c r="E126" s="246" t="s">
        <v>19</v>
      </c>
      <c r="F126" s="247" t="s">
        <v>187</v>
      </c>
      <c r="G126" s="245"/>
      <c r="H126" s="248">
        <v>0.78500000000000003</v>
      </c>
      <c r="I126" s="249"/>
      <c r="J126" s="245"/>
      <c r="K126" s="245"/>
      <c r="L126" s="250"/>
      <c r="M126" s="251"/>
      <c r="N126" s="252"/>
      <c r="O126" s="252"/>
      <c r="P126" s="252"/>
      <c r="Q126" s="252"/>
      <c r="R126" s="252"/>
      <c r="S126" s="252"/>
      <c r="T126" s="253"/>
      <c r="U126" s="14"/>
      <c r="V126" s="14"/>
      <c r="W126" s="14"/>
      <c r="X126" s="14"/>
      <c r="Y126" s="14"/>
      <c r="Z126" s="14"/>
      <c r="AA126" s="14"/>
      <c r="AB126" s="14"/>
      <c r="AC126" s="14"/>
      <c r="AD126" s="14"/>
      <c r="AE126" s="14"/>
      <c r="AT126" s="254" t="s">
        <v>155</v>
      </c>
      <c r="AU126" s="254" t="s">
        <v>80</v>
      </c>
      <c r="AV126" s="14" t="s">
        <v>80</v>
      </c>
      <c r="AW126" s="14" t="s">
        <v>32</v>
      </c>
      <c r="AX126" s="14" t="s">
        <v>71</v>
      </c>
      <c r="AY126" s="254" t="s">
        <v>144</v>
      </c>
    </row>
    <row r="127" s="14" customFormat="1">
      <c r="A127" s="14"/>
      <c r="B127" s="244"/>
      <c r="C127" s="245"/>
      <c r="D127" s="235" t="s">
        <v>155</v>
      </c>
      <c r="E127" s="246" t="s">
        <v>19</v>
      </c>
      <c r="F127" s="247" t="s">
        <v>188</v>
      </c>
      <c r="G127" s="245"/>
      <c r="H127" s="248">
        <v>0.64200000000000002</v>
      </c>
      <c r="I127" s="249"/>
      <c r="J127" s="245"/>
      <c r="K127" s="245"/>
      <c r="L127" s="250"/>
      <c r="M127" s="251"/>
      <c r="N127" s="252"/>
      <c r="O127" s="252"/>
      <c r="P127" s="252"/>
      <c r="Q127" s="252"/>
      <c r="R127" s="252"/>
      <c r="S127" s="252"/>
      <c r="T127" s="253"/>
      <c r="U127" s="14"/>
      <c r="V127" s="14"/>
      <c r="W127" s="14"/>
      <c r="X127" s="14"/>
      <c r="Y127" s="14"/>
      <c r="Z127" s="14"/>
      <c r="AA127" s="14"/>
      <c r="AB127" s="14"/>
      <c r="AC127" s="14"/>
      <c r="AD127" s="14"/>
      <c r="AE127" s="14"/>
      <c r="AT127" s="254" t="s">
        <v>155</v>
      </c>
      <c r="AU127" s="254" t="s">
        <v>80</v>
      </c>
      <c r="AV127" s="14" t="s">
        <v>80</v>
      </c>
      <c r="AW127" s="14" t="s">
        <v>32</v>
      </c>
      <c r="AX127" s="14" t="s">
        <v>71</v>
      </c>
      <c r="AY127" s="254" t="s">
        <v>144</v>
      </c>
    </row>
    <row r="128" s="15" customFormat="1">
      <c r="A128" s="15"/>
      <c r="B128" s="255"/>
      <c r="C128" s="256"/>
      <c r="D128" s="235" t="s">
        <v>155</v>
      </c>
      <c r="E128" s="257" t="s">
        <v>19</v>
      </c>
      <c r="F128" s="258" t="s">
        <v>189</v>
      </c>
      <c r="G128" s="256"/>
      <c r="H128" s="259">
        <v>1.4270000000000001</v>
      </c>
      <c r="I128" s="260"/>
      <c r="J128" s="256"/>
      <c r="K128" s="256"/>
      <c r="L128" s="261"/>
      <c r="M128" s="262"/>
      <c r="N128" s="263"/>
      <c r="O128" s="263"/>
      <c r="P128" s="263"/>
      <c r="Q128" s="263"/>
      <c r="R128" s="263"/>
      <c r="S128" s="263"/>
      <c r="T128" s="264"/>
      <c r="U128" s="15"/>
      <c r="V128" s="15"/>
      <c r="W128" s="15"/>
      <c r="X128" s="15"/>
      <c r="Y128" s="15"/>
      <c r="Z128" s="15"/>
      <c r="AA128" s="15"/>
      <c r="AB128" s="15"/>
      <c r="AC128" s="15"/>
      <c r="AD128" s="15"/>
      <c r="AE128" s="15"/>
      <c r="AT128" s="265" t="s">
        <v>155</v>
      </c>
      <c r="AU128" s="265" t="s">
        <v>80</v>
      </c>
      <c r="AV128" s="15" t="s">
        <v>164</v>
      </c>
      <c r="AW128" s="15" t="s">
        <v>32</v>
      </c>
      <c r="AX128" s="15" t="s">
        <v>71</v>
      </c>
      <c r="AY128" s="265" t="s">
        <v>144</v>
      </c>
    </row>
    <row r="129" s="13" customFormat="1">
      <c r="A129" s="13"/>
      <c r="B129" s="233"/>
      <c r="C129" s="234"/>
      <c r="D129" s="235" t="s">
        <v>155</v>
      </c>
      <c r="E129" s="236" t="s">
        <v>19</v>
      </c>
      <c r="F129" s="237" t="s">
        <v>190</v>
      </c>
      <c r="G129" s="234"/>
      <c r="H129" s="236" t="s">
        <v>19</v>
      </c>
      <c r="I129" s="238"/>
      <c r="J129" s="234"/>
      <c r="K129" s="234"/>
      <c r="L129" s="239"/>
      <c r="M129" s="240"/>
      <c r="N129" s="241"/>
      <c r="O129" s="241"/>
      <c r="P129" s="241"/>
      <c r="Q129" s="241"/>
      <c r="R129" s="241"/>
      <c r="S129" s="241"/>
      <c r="T129" s="242"/>
      <c r="U129" s="13"/>
      <c r="V129" s="13"/>
      <c r="W129" s="13"/>
      <c r="X129" s="13"/>
      <c r="Y129" s="13"/>
      <c r="Z129" s="13"/>
      <c r="AA129" s="13"/>
      <c r="AB129" s="13"/>
      <c r="AC129" s="13"/>
      <c r="AD129" s="13"/>
      <c r="AE129" s="13"/>
      <c r="AT129" s="243" t="s">
        <v>155</v>
      </c>
      <c r="AU129" s="243" t="s">
        <v>80</v>
      </c>
      <c r="AV129" s="13" t="s">
        <v>78</v>
      </c>
      <c r="AW129" s="13" t="s">
        <v>32</v>
      </c>
      <c r="AX129" s="13" t="s">
        <v>71</v>
      </c>
      <c r="AY129" s="243" t="s">
        <v>144</v>
      </c>
    </row>
    <row r="130" s="13" customFormat="1">
      <c r="A130" s="13"/>
      <c r="B130" s="233"/>
      <c r="C130" s="234"/>
      <c r="D130" s="235" t="s">
        <v>155</v>
      </c>
      <c r="E130" s="236" t="s">
        <v>19</v>
      </c>
      <c r="F130" s="237" t="s">
        <v>191</v>
      </c>
      <c r="G130" s="234"/>
      <c r="H130" s="236" t="s">
        <v>19</v>
      </c>
      <c r="I130" s="238"/>
      <c r="J130" s="234"/>
      <c r="K130" s="234"/>
      <c r="L130" s="239"/>
      <c r="M130" s="240"/>
      <c r="N130" s="241"/>
      <c r="O130" s="241"/>
      <c r="P130" s="241"/>
      <c r="Q130" s="241"/>
      <c r="R130" s="241"/>
      <c r="S130" s="241"/>
      <c r="T130" s="242"/>
      <c r="U130" s="13"/>
      <c r="V130" s="13"/>
      <c r="W130" s="13"/>
      <c r="X130" s="13"/>
      <c r="Y130" s="13"/>
      <c r="Z130" s="13"/>
      <c r="AA130" s="13"/>
      <c r="AB130" s="13"/>
      <c r="AC130" s="13"/>
      <c r="AD130" s="13"/>
      <c r="AE130" s="13"/>
      <c r="AT130" s="243" t="s">
        <v>155</v>
      </c>
      <c r="AU130" s="243" t="s">
        <v>80</v>
      </c>
      <c r="AV130" s="13" t="s">
        <v>78</v>
      </c>
      <c r="AW130" s="13" t="s">
        <v>32</v>
      </c>
      <c r="AX130" s="13" t="s">
        <v>71</v>
      </c>
      <c r="AY130" s="243" t="s">
        <v>144</v>
      </c>
    </row>
    <row r="131" s="13" customFormat="1">
      <c r="A131" s="13"/>
      <c r="B131" s="233"/>
      <c r="C131" s="234"/>
      <c r="D131" s="235" t="s">
        <v>155</v>
      </c>
      <c r="E131" s="236" t="s">
        <v>19</v>
      </c>
      <c r="F131" s="237" t="s">
        <v>192</v>
      </c>
      <c r="G131" s="234"/>
      <c r="H131" s="236" t="s">
        <v>19</v>
      </c>
      <c r="I131" s="238"/>
      <c r="J131" s="234"/>
      <c r="K131" s="234"/>
      <c r="L131" s="239"/>
      <c r="M131" s="240"/>
      <c r="N131" s="241"/>
      <c r="O131" s="241"/>
      <c r="P131" s="241"/>
      <c r="Q131" s="241"/>
      <c r="R131" s="241"/>
      <c r="S131" s="241"/>
      <c r="T131" s="242"/>
      <c r="U131" s="13"/>
      <c r="V131" s="13"/>
      <c r="W131" s="13"/>
      <c r="X131" s="13"/>
      <c r="Y131" s="13"/>
      <c r="Z131" s="13"/>
      <c r="AA131" s="13"/>
      <c r="AB131" s="13"/>
      <c r="AC131" s="13"/>
      <c r="AD131" s="13"/>
      <c r="AE131" s="13"/>
      <c r="AT131" s="243" t="s">
        <v>155</v>
      </c>
      <c r="AU131" s="243" t="s">
        <v>80</v>
      </c>
      <c r="AV131" s="13" t="s">
        <v>78</v>
      </c>
      <c r="AW131" s="13" t="s">
        <v>32</v>
      </c>
      <c r="AX131" s="13" t="s">
        <v>71</v>
      </c>
      <c r="AY131" s="243" t="s">
        <v>144</v>
      </c>
    </row>
    <row r="132" s="14" customFormat="1">
      <c r="A132" s="14"/>
      <c r="B132" s="244"/>
      <c r="C132" s="245"/>
      <c r="D132" s="235" t="s">
        <v>155</v>
      </c>
      <c r="E132" s="246" t="s">
        <v>19</v>
      </c>
      <c r="F132" s="247" t="s">
        <v>193</v>
      </c>
      <c r="G132" s="245"/>
      <c r="H132" s="248">
        <v>1.0589999999999999</v>
      </c>
      <c r="I132" s="249"/>
      <c r="J132" s="245"/>
      <c r="K132" s="245"/>
      <c r="L132" s="250"/>
      <c r="M132" s="251"/>
      <c r="N132" s="252"/>
      <c r="O132" s="252"/>
      <c r="P132" s="252"/>
      <c r="Q132" s="252"/>
      <c r="R132" s="252"/>
      <c r="S132" s="252"/>
      <c r="T132" s="253"/>
      <c r="U132" s="14"/>
      <c r="V132" s="14"/>
      <c r="W132" s="14"/>
      <c r="X132" s="14"/>
      <c r="Y132" s="14"/>
      <c r="Z132" s="14"/>
      <c r="AA132" s="14"/>
      <c r="AB132" s="14"/>
      <c r="AC132" s="14"/>
      <c r="AD132" s="14"/>
      <c r="AE132" s="14"/>
      <c r="AT132" s="254" t="s">
        <v>155</v>
      </c>
      <c r="AU132" s="254" t="s">
        <v>80</v>
      </c>
      <c r="AV132" s="14" t="s">
        <v>80</v>
      </c>
      <c r="AW132" s="14" t="s">
        <v>32</v>
      </c>
      <c r="AX132" s="14" t="s">
        <v>71</v>
      </c>
      <c r="AY132" s="254" t="s">
        <v>144</v>
      </c>
    </row>
    <row r="133" s="13" customFormat="1">
      <c r="A133" s="13"/>
      <c r="B133" s="233"/>
      <c r="C133" s="234"/>
      <c r="D133" s="235" t="s">
        <v>155</v>
      </c>
      <c r="E133" s="236" t="s">
        <v>19</v>
      </c>
      <c r="F133" s="237" t="s">
        <v>194</v>
      </c>
      <c r="G133" s="234"/>
      <c r="H133" s="236" t="s">
        <v>19</v>
      </c>
      <c r="I133" s="238"/>
      <c r="J133" s="234"/>
      <c r="K133" s="234"/>
      <c r="L133" s="239"/>
      <c r="M133" s="240"/>
      <c r="N133" s="241"/>
      <c r="O133" s="241"/>
      <c r="P133" s="241"/>
      <c r="Q133" s="241"/>
      <c r="R133" s="241"/>
      <c r="S133" s="241"/>
      <c r="T133" s="242"/>
      <c r="U133" s="13"/>
      <c r="V133" s="13"/>
      <c r="W133" s="13"/>
      <c r="X133" s="13"/>
      <c r="Y133" s="13"/>
      <c r="Z133" s="13"/>
      <c r="AA133" s="13"/>
      <c r="AB133" s="13"/>
      <c r="AC133" s="13"/>
      <c r="AD133" s="13"/>
      <c r="AE133" s="13"/>
      <c r="AT133" s="243" t="s">
        <v>155</v>
      </c>
      <c r="AU133" s="243" t="s">
        <v>80</v>
      </c>
      <c r="AV133" s="13" t="s">
        <v>78</v>
      </c>
      <c r="AW133" s="13" t="s">
        <v>32</v>
      </c>
      <c r="AX133" s="13" t="s">
        <v>71</v>
      </c>
      <c r="AY133" s="243" t="s">
        <v>144</v>
      </c>
    </row>
    <row r="134" s="14" customFormat="1">
      <c r="A134" s="14"/>
      <c r="B134" s="244"/>
      <c r="C134" s="245"/>
      <c r="D134" s="235" t="s">
        <v>155</v>
      </c>
      <c r="E134" s="246" t="s">
        <v>19</v>
      </c>
      <c r="F134" s="247" t="s">
        <v>195</v>
      </c>
      <c r="G134" s="245"/>
      <c r="H134" s="248">
        <v>3.831</v>
      </c>
      <c r="I134" s="249"/>
      <c r="J134" s="245"/>
      <c r="K134" s="245"/>
      <c r="L134" s="250"/>
      <c r="M134" s="251"/>
      <c r="N134" s="252"/>
      <c r="O134" s="252"/>
      <c r="P134" s="252"/>
      <c r="Q134" s="252"/>
      <c r="R134" s="252"/>
      <c r="S134" s="252"/>
      <c r="T134" s="253"/>
      <c r="U134" s="14"/>
      <c r="V134" s="14"/>
      <c r="W134" s="14"/>
      <c r="X134" s="14"/>
      <c r="Y134" s="14"/>
      <c r="Z134" s="14"/>
      <c r="AA134" s="14"/>
      <c r="AB134" s="14"/>
      <c r="AC134" s="14"/>
      <c r="AD134" s="14"/>
      <c r="AE134" s="14"/>
      <c r="AT134" s="254" t="s">
        <v>155</v>
      </c>
      <c r="AU134" s="254" t="s">
        <v>80</v>
      </c>
      <c r="AV134" s="14" t="s">
        <v>80</v>
      </c>
      <c r="AW134" s="14" t="s">
        <v>32</v>
      </c>
      <c r="AX134" s="14" t="s">
        <v>71</v>
      </c>
      <c r="AY134" s="254" t="s">
        <v>144</v>
      </c>
    </row>
    <row r="135" s="15" customFormat="1">
      <c r="A135" s="15"/>
      <c r="B135" s="255"/>
      <c r="C135" s="256"/>
      <c r="D135" s="235" t="s">
        <v>155</v>
      </c>
      <c r="E135" s="257" t="s">
        <v>19</v>
      </c>
      <c r="F135" s="258" t="s">
        <v>189</v>
      </c>
      <c r="G135" s="256"/>
      <c r="H135" s="259">
        <v>4.8899999999999997</v>
      </c>
      <c r="I135" s="260"/>
      <c r="J135" s="256"/>
      <c r="K135" s="256"/>
      <c r="L135" s="261"/>
      <c r="M135" s="262"/>
      <c r="N135" s="263"/>
      <c r="O135" s="263"/>
      <c r="P135" s="263"/>
      <c r="Q135" s="263"/>
      <c r="R135" s="263"/>
      <c r="S135" s="263"/>
      <c r="T135" s="264"/>
      <c r="U135" s="15"/>
      <c r="V135" s="15"/>
      <c r="W135" s="15"/>
      <c r="X135" s="15"/>
      <c r="Y135" s="15"/>
      <c r="Z135" s="15"/>
      <c r="AA135" s="15"/>
      <c r="AB135" s="15"/>
      <c r="AC135" s="15"/>
      <c r="AD135" s="15"/>
      <c r="AE135" s="15"/>
      <c r="AT135" s="265" t="s">
        <v>155</v>
      </c>
      <c r="AU135" s="265" t="s">
        <v>80</v>
      </c>
      <c r="AV135" s="15" t="s">
        <v>164</v>
      </c>
      <c r="AW135" s="15" t="s">
        <v>32</v>
      </c>
      <c r="AX135" s="15" t="s">
        <v>71</v>
      </c>
      <c r="AY135" s="265" t="s">
        <v>144</v>
      </c>
    </row>
    <row r="136" s="13" customFormat="1">
      <c r="A136" s="13"/>
      <c r="B136" s="233"/>
      <c r="C136" s="234"/>
      <c r="D136" s="235" t="s">
        <v>155</v>
      </c>
      <c r="E136" s="236" t="s">
        <v>19</v>
      </c>
      <c r="F136" s="237" t="s">
        <v>196</v>
      </c>
      <c r="G136" s="234"/>
      <c r="H136" s="236" t="s">
        <v>19</v>
      </c>
      <c r="I136" s="238"/>
      <c r="J136" s="234"/>
      <c r="K136" s="234"/>
      <c r="L136" s="239"/>
      <c r="M136" s="240"/>
      <c r="N136" s="241"/>
      <c r="O136" s="241"/>
      <c r="P136" s="241"/>
      <c r="Q136" s="241"/>
      <c r="R136" s="241"/>
      <c r="S136" s="241"/>
      <c r="T136" s="242"/>
      <c r="U136" s="13"/>
      <c r="V136" s="13"/>
      <c r="W136" s="13"/>
      <c r="X136" s="13"/>
      <c r="Y136" s="13"/>
      <c r="Z136" s="13"/>
      <c r="AA136" s="13"/>
      <c r="AB136" s="13"/>
      <c r="AC136" s="13"/>
      <c r="AD136" s="13"/>
      <c r="AE136" s="13"/>
      <c r="AT136" s="243" t="s">
        <v>155</v>
      </c>
      <c r="AU136" s="243" t="s">
        <v>80</v>
      </c>
      <c r="AV136" s="13" t="s">
        <v>78</v>
      </c>
      <c r="AW136" s="13" t="s">
        <v>32</v>
      </c>
      <c r="AX136" s="13" t="s">
        <v>71</v>
      </c>
      <c r="AY136" s="243" t="s">
        <v>144</v>
      </c>
    </row>
    <row r="137" s="13" customFormat="1">
      <c r="A137" s="13"/>
      <c r="B137" s="233"/>
      <c r="C137" s="234"/>
      <c r="D137" s="235" t="s">
        <v>155</v>
      </c>
      <c r="E137" s="236" t="s">
        <v>19</v>
      </c>
      <c r="F137" s="237" t="s">
        <v>197</v>
      </c>
      <c r="G137" s="234"/>
      <c r="H137" s="236" t="s">
        <v>19</v>
      </c>
      <c r="I137" s="238"/>
      <c r="J137" s="234"/>
      <c r="K137" s="234"/>
      <c r="L137" s="239"/>
      <c r="M137" s="240"/>
      <c r="N137" s="241"/>
      <c r="O137" s="241"/>
      <c r="P137" s="241"/>
      <c r="Q137" s="241"/>
      <c r="R137" s="241"/>
      <c r="S137" s="241"/>
      <c r="T137" s="242"/>
      <c r="U137" s="13"/>
      <c r="V137" s="13"/>
      <c r="W137" s="13"/>
      <c r="X137" s="13"/>
      <c r="Y137" s="13"/>
      <c r="Z137" s="13"/>
      <c r="AA137" s="13"/>
      <c r="AB137" s="13"/>
      <c r="AC137" s="13"/>
      <c r="AD137" s="13"/>
      <c r="AE137" s="13"/>
      <c r="AT137" s="243" t="s">
        <v>155</v>
      </c>
      <c r="AU137" s="243" t="s">
        <v>80</v>
      </c>
      <c r="AV137" s="13" t="s">
        <v>78</v>
      </c>
      <c r="AW137" s="13" t="s">
        <v>32</v>
      </c>
      <c r="AX137" s="13" t="s">
        <v>71</v>
      </c>
      <c r="AY137" s="243" t="s">
        <v>144</v>
      </c>
    </row>
    <row r="138" s="13" customFormat="1">
      <c r="A138" s="13"/>
      <c r="B138" s="233"/>
      <c r="C138" s="234"/>
      <c r="D138" s="235" t="s">
        <v>155</v>
      </c>
      <c r="E138" s="236" t="s">
        <v>19</v>
      </c>
      <c r="F138" s="237" t="s">
        <v>198</v>
      </c>
      <c r="G138" s="234"/>
      <c r="H138" s="236" t="s">
        <v>19</v>
      </c>
      <c r="I138" s="238"/>
      <c r="J138" s="234"/>
      <c r="K138" s="234"/>
      <c r="L138" s="239"/>
      <c r="M138" s="240"/>
      <c r="N138" s="241"/>
      <c r="O138" s="241"/>
      <c r="P138" s="241"/>
      <c r="Q138" s="241"/>
      <c r="R138" s="241"/>
      <c r="S138" s="241"/>
      <c r="T138" s="242"/>
      <c r="U138" s="13"/>
      <c r="V138" s="13"/>
      <c r="W138" s="13"/>
      <c r="X138" s="13"/>
      <c r="Y138" s="13"/>
      <c r="Z138" s="13"/>
      <c r="AA138" s="13"/>
      <c r="AB138" s="13"/>
      <c r="AC138" s="13"/>
      <c r="AD138" s="13"/>
      <c r="AE138" s="13"/>
      <c r="AT138" s="243" t="s">
        <v>155</v>
      </c>
      <c r="AU138" s="243" t="s">
        <v>80</v>
      </c>
      <c r="AV138" s="13" t="s">
        <v>78</v>
      </c>
      <c r="AW138" s="13" t="s">
        <v>32</v>
      </c>
      <c r="AX138" s="13" t="s">
        <v>71</v>
      </c>
      <c r="AY138" s="243" t="s">
        <v>144</v>
      </c>
    </row>
    <row r="139" s="14" customFormat="1">
      <c r="A139" s="14"/>
      <c r="B139" s="244"/>
      <c r="C139" s="245"/>
      <c r="D139" s="235" t="s">
        <v>155</v>
      </c>
      <c r="E139" s="246" t="s">
        <v>19</v>
      </c>
      <c r="F139" s="247" t="s">
        <v>199</v>
      </c>
      <c r="G139" s="245"/>
      <c r="H139" s="248">
        <v>1.409</v>
      </c>
      <c r="I139" s="249"/>
      <c r="J139" s="245"/>
      <c r="K139" s="245"/>
      <c r="L139" s="250"/>
      <c r="M139" s="251"/>
      <c r="N139" s="252"/>
      <c r="O139" s="252"/>
      <c r="P139" s="252"/>
      <c r="Q139" s="252"/>
      <c r="R139" s="252"/>
      <c r="S139" s="252"/>
      <c r="T139" s="253"/>
      <c r="U139" s="14"/>
      <c r="V139" s="14"/>
      <c r="W139" s="14"/>
      <c r="X139" s="14"/>
      <c r="Y139" s="14"/>
      <c r="Z139" s="14"/>
      <c r="AA139" s="14"/>
      <c r="AB139" s="14"/>
      <c r="AC139" s="14"/>
      <c r="AD139" s="14"/>
      <c r="AE139" s="14"/>
      <c r="AT139" s="254" t="s">
        <v>155</v>
      </c>
      <c r="AU139" s="254" t="s">
        <v>80</v>
      </c>
      <c r="AV139" s="14" t="s">
        <v>80</v>
      </c>
      <c r="AW139" s="14" t="s">
        <v>32</v>
      </c>
      <c r="AX139" s="14" t="s">
        <v>71</v>
      </c>
      <c r="AY139" s="254" t="s">
        <v>144</v>
      </c>
    </row>
    <row r="140" s="14" customFormat="1">
      <c r="A140" s="14"/>
      <c r="B140" s="244"/>
      <c r="C140" s="245"/>
      <c r="D140" s="235" t="s">
        <v>155</v>
      </c>
      <c r="E140" s="246" t="s">
        <v>19</v>
      </c>
      <c r="F140" s="247" t="s">
        <v>200</v>
      </c>
      <c r="G140" s="245"/>
      <c r="H140" s="248">
        <v>0.42899999999999999</v>
      </c>
      <c r="I140" s="249"/>
      <c r="J140" s="245"/>
      <c r="K140" s="245"/>
      <c r="L140" s="250"/>
      <c r="M140" s="251"/>
      <c r="N140" s="252"/>
      <c r="O140" s="252"/>
      <c r="P140" s="252"/>
      <c r="Q140" s="252"/>
      <c r="R140" s="252"/>
      <c r="S140" s="252"/>
      <c r="T140" s="253"/>
      <c r="U140" s="14"/>
      <c r="V140" s="14"/>
      <c r="W140" s="14"/>
      <c r="X140" s="14"/>
      <c r="Y140" s="14"/>
      <c r="Z140" s="14"/>
      <c r="AA140" s="14"/>
      <c r="AB140" s="14"/>
      <c r="AC140" s="14"/>
      <c r="AD140" s="14"/>
      <c r="AE140" s="14"/>
      <c r="AT140" s="254" t="s">
        <v>155</v>
      </c>
      <c r="AU140" s="254" t="s">
        <v>80</v>
      </c>
      <c r="AV140" s="14" t="s">
        <v>80</v>
      </c>
      <c r="AW140" s="14" t="s">
        <v>32</v>
      </c>
      <c r="AX140" s="14" t="s">
        <v>71</v>
      </c>
      <c r="AY140" s="254" t="s">
        <v>144</v>
      </c>
    </row>
    <row r="141" s="14" customFormat="1">
      <c r="A141" s="14"/>
      <c r="B141" s="244"/>
      <c r="C141" s="245"/>
      <c r="D141" s="235" t="s">
        <v>155</v>
      </c>
      <c r="E141" s="246" t="s">
        <v>19</v>
      </c>
      <c r="F141" s="247" t="s">
        <v>201</v>
      </c>
      <c r="G141" s="245"/>
      <c r="H141" s="248">
        <v>2.536</v>
      </c>
      <c r="I141" s="249"/>
      <c r="J141" s="245"/>
      <c r="K141" s="245"/>
      <c r="L141" s="250"/>
      <c r="M141" s="251"/>
      <c r="N141" s="252"/>
      <c r="O141" s="252"/>
      <c r="P141" s="252"/>
      <c r="Q141" s="252"/>
      <c r="R141" s="252"/>
      <c r="S141" s="252"/>
      <c r="T141" s="253"/>
      <c r="U141" s="14"/>
      <c r="V141" s="14"/>
      <c r="W141" s="14"/>
      <c r="X141" s="14"/>
      <c r="Y141" s="14"/>
      <c r="Z141" s="14"/>
      <c r="AA141" s="14"/>
      <c r="AB141" s="14"/>
      <c r="AC141" s="14"/>
      <c r="AD141" s="14"/>
      <c r="AE141" s="14"/>
      <c r="AT141" s="254" t="s">
        <v>155</v>
      </c>
      <c r="AU141" s="254" t="s">
        <v>80</v>
      </c>
      <c r="AV141" s="14" t="s">
        <v>80</v>
      </c>
      <c r="AW141" s="14" t="s">
        <v>32</v>
      </c>
      <c r="AX141" s="14" t="s">
        <v>71</v>
      </c>
      <c r="AY141" s="254" t="s">
        <v>144</v>
      </c>
    </row>
    <row r="142" s="15" customFormat="1">
      <c r="A142" s="15"/>
      <c r="B142" s="255"/>
      <c r="C142" s="256"/>
      <c r="D142" s="235" t="s">
        <v>155</v>
      </c>
      <c r="E142" s="257" t="s">
        <v>19</v>
      </c>
      <c r="F142" s="258" t="s">
        <v>189</v>
      </c>
      <c r="G142" s="256"/>
      <c r="H142" s="259">
        <v>4.3739999999999997</v>
      </c>
      <c r="I142" s="260"/>
      <c r="J142" s="256"/>
      <c r="K142" s="256"/>
      <c r="L142" s="261"/>
      <c r="M142" s="262"/>
      <c r="N142" s="263"/>
      <c r="O142" s="263"/>
      <c r="P142" s="263"/>
      <c r="Q142" s="263"/>
      <c r="R142" s="263"/>
      <c r="S142" s="263"/>
      <c r="T142" s="264"/>
      <c r="U142" s="15"/>
      <c r="V142" s="15"/>
      <c r="W142" s="15"/>
      <c r="X142" s="15"/>
      <c r="Y142" s="15"/>
      <c r="Z142" s="15"/>
      <c r="AA142" s="15"/>
      <c r="AB142" s="15"/>
      <c r="AC142" s="15"/>
      <c r="AD142" s="15"/>
      <c r="AE142" s="15"/>
      <c r="AT142" s="265" t="s">
        <v>155</v>
      </c>
      <c r="AU142" s="265" t="s">
        <v>80</v>
      </c>
      <c r="AV142" s="15" t="s">
        <v>164</v>
      </c>
      <c r="AW142" s="15" t="s">
        <v>32</v>
      </c>
      <c r="AX142" s="15" t="s">
        <v>71</v>
      </c>
      <c r="AY142" s="265" t="s">
        <v>144</v>
      </c>
    </row>
    <row r="143" s="16" customFormat="1">
      <c r="A143" s="16"/>
      <c r="B143" s="266"/>
      <c r="C143" s="267"/>
      <c r="D143" s="235" t="s">
        <v>155</v>
      </c>
      <c r="E143" s="268" t="s">
        <v>48</v>
      </c>
      <c r="F143" s="269" t="s">
        <v>202</v>
      </c>
      <c r="G143" s="267"/>
      <c r="H143" s="270">
        <v>10.691000000000001</v>
      </c>
      <c r="I143" s="271"/>
      <c r="J143" s="267"/>
      <c r="K143" s="267"/>
      <c r="L143" s="272"/>
      <c r="M143" s="273"/>
      <c r="N143" s="274"/>
      <c r="O143" s="274"/>
      <c r="P143" s="274"/>
      <c r="Q143" s="274"/>
      <c r="R143" s="274"/>
      <c r="S143" s="274"/>
      <c r="T143" s="275"/>
      <c r="U143" s="16"/>
      <c r="V143" s="16"/>
      <c r="W143" s="16"/>
      <c r="X143" s="16"/>
      <c r="Y143" s="16"/>
      <c r="Z143" s="16"/>
      <c r="AA143" s="16"/>
      <c r="AB143" s="16"/>
      <c r="AC143" s="16"/>
      <c r="AD143" s="16"/>
      <c r="AE143" s="16"/>
      <c r="AT143" s="276" t="s">
        <v>155</v>
      </c>
      <c r="AU143" s="276" t="s">
        <v>80</v>
      </c>
      <c r="AV143" s="16" t="s">
        <v>151</v>
      </c>
      <c r="AW143" s="16" t="s">
        <v>32</v>
      </c>
      <c r="AX143" s="16" t="s">
        <v>78</v>
      </c>
      <c r="AY143" s="276" t="s">
        <v>144</v>
      </c>
    </row>
    <row r="144" s="2" customFormat="1" ht="33" customHeight="1">
      <c r="A144" s="40"/>
      <c r="B144" s="41"/>
      <c r="C144" s="215" t="s">
        <v>203</v>
      </c>
      <c r="D144" s="215" t="s">
        <v>146</v>
      </c>
      <c r="E144" s="216" t="s">
        <v>204</v>
      </c>
      <c r="F144" s="217" t="s">
        <v>205</v>
      </c>
      <c r="G144" s="218" t="s">
        <v>149</v>
      </c>
      <c r="H144" s="219">
        <v>10.49</v>
      </c>
      <c r="I144" s="220"/>
      <c r="J144" s="221">
        <f>ROUND(I144*H144,2)</f>
        <v>0</v>
      </c>
      <c r="K144" s="217" t="s">
        <v>150</v>
      </c>
      <c r="L144" s="46"/>
      <c r="M144" s="222" t="s">
        <v>19</v>
      </c>
      <c r="N144" s="223" t="s">
        <v>42</v>
      </c>
      <c r="O144" s="86"/>
      <c r="P144" s="224">
        <f>O144*H144</f>
        <v>0</v>
      </c>
      <c r="Q144" s="224">
        <v>0</v>
      </c>
      <c r="R144" s="224">
        <f>Q144*H144</f>
        <v>0</v>
      </c>
      <c r="S144" s="224">
        <v>0</v>
      </c>
      <c r="T144" s="225">
        <f>S144*H144</f>
        <v>0</v>
      </c>
      <c r="U144" s="40"/>
      <c r="V144" s="40"/>
      <c r="W144" s="40"/>
      <c r="X144" s="40"/>
      <c r="Y144" s="40"/>
      <c r="Z144" s="40"/>
      <c r="AA144" s="40"/>
      <c r="AB144" s="40"/>
      <c r="AC144" s="40"/>
      <c r="AD144" s="40"/>
      <c r="AE144" s="40"/>
      <c r="AR144" s="226" t="s">
        <v>151</v>
      </c>
      <c r="AT144" s="226" t="s">
        <v>146</v>
      </c>
      <c r="AU144" s="226" t="s">
        <v>80</v>
      </c>
      <c r="AY144" s="19" t="s">
        <v>144</v>
      </c>
      <c r="BE144" s="227">
        <f>IF(N144="základní",J144,0)</f>
        <v>0</v>
      </c>
      <c r="BF144" s="227">
        <f>IF(N144="snížená",J144,0)</f>
        <v>0</v>
      </c>
      <c r="BG144" s="227">
        <f>IF(N144="zákl. přenesená",J144,0)</f>
        <v>0</v>
      </c>
      <c r="BH144" s="227">
        <f>IF(N144="sníž. přenesená",J144,0)</f>
        <v>0</v>
      </c>
      <c r="BI144" s="227">
        <f>IF(N144="nulová",J144,0)</f>
        <v>0</v>
      </c>
      <c r="BJ144" s="19" t="s">
        <v>78</v>
      </c>
      <c r="BK144" s="227">
        <f>ROUND(I144*H144,2)</f>
        <v>0</v>
      </c>
      <c r="BL144" s="19" t="s">
        <v>151</v>
      </c>
      <c r="BM144" s="226" t="s">
        <v>206</v>
      </c>
    </row>
    <row r="145" s="2" customFormat="1">
      <c r="A145" s="40"/>
      <c r="B145" s="41"/>
      <c r="C145" s="42"/>
      <c r="D145" s="228" t="s">
        <v>153</v>
      </c>
      <c r="E145" s="42"/>
      <c r="F145" s="229" t="s">
        <v>207</v>
      </c>
      <c r="G145" s="42"/>
      <c r="H145" s="42"/>
      <c r="I145" s="230"/>
      <c r="J145" s="42"/>
      <c r="K145" s="42"/>
      <c r="L145" s="46"/>
      <c r="M145" s="231"/>
      <c r="N145" s="232"/>
      <c r="O145" s="86"/>
      <c r="P145" s="86"/>
      <c r="Q145" s="86"/>
      <c r="R145" s="86"/>
      <c r="S145" s="86"/>
      <c r="T145" s="87"/>
      <c r="U145" s="40"/>
      <c r="V145" s="40"/>
      <c r="W145" s="40"/>
      <c r="X145" s="40"/>
      <c r="Y145" s="40"/>
      <c r="Z145" s="40"/>
      <c r="AA145" s="40"/>
      <c r="AB145" s="40"/>
      <c r="AC145" s="40"/>
      <c r="AD145" s="40"/>
      <c r="AE145" s="40"/>
      <c r="AT145" s="19" t="s">
        <v>153</v>
      </c>
      <c r="AU145" s="19" t="s">
        <v>80</v>
      </c>
    </row>
    <row r="146" s="13" customFormat="1">
      <c r="A146" s="13"/>
      <c r="B146" s="233"/>
      <c r="C146" s="234"/>
      <c r="D146" s="235" t="s">
        <v>155</v>
      </c>
      <c r="E146" s="236" t="s">
        <v>19</v>
      </c>
      <c r="F146" s="237" t="s">
        <v>190</v>
      </c>
      <c r="G146" s="234"/>
      <c r="H146" s="236" t="s">
        <v>19</v>
      </c>
      <c r="I146" s="238"/>
      <c r="J146" s="234"/>
      <c r="K146" s="234"/>
      <c r="L146" s="239"/>
      <c r="M146" s="240"/>
      <c r="N146" s="241"/>
      <c r="O146" s="241"/>
      <c r="P146" s="241"/>
      <c r="Q146" s="241"/>
      <c r="R146" s="241"/>
      <c r="S146" s="241"/>
      <c r="T146" s="242"/>
      <c r="U146" s="13"/>
      <c r="V146" s="13"/>
      <c r="W146" s="13"/>
      <c r="X146" s="13"/>
      <c r="Y146" s="13"/>
      <c r="Z146" s="13"/>
      <c r="AA146" s="13"/>
      <c r="AB146" s="13"/>
      <c r="AC146" s="13"/>
      <c r="AD146" s="13"/>
      <c r="AE146" s="13"/>
      <c r="AT146" s="243" t="s">
        <v>155</v>
      </c>
      <c r="AU146" s="243" t="s">
        <v>80</v>
      </c>
      <c r="AV146" s="13" t="s">
        <v>78</v>
      </c>
      <c r="AW146" s="13" t="s">
        <v>32</v>
      </c>
      <c r="AX146" s="13" t="s">
        <v>71</v>
      </c>
      <c r="AY146" s="243" t="s">
        <v>144</v>
      </c>
    </row>
    <row r="147" s="13" customFormat="1">
      <c r="A147" s="13"/>
      <c r="B147" s="233"/>
      <c r="C147" s="234"/>
      <c r="D147" s="235" t="s">
        <v>155</v>
      </c>
      <c r="E147" s="236" t="s">
        <v>19</v>
      </c>
      <c r="F147" s="237" t="s">
        <v>208</v>
      </c>
      <c r="G147" s="234"/>
      <c r="H147" s="236" t="s">
        <v>19</v>
      </c>
      <c r="I147" s="238"/>
      <c r="J147" s="234"/>
      <c r="K147" s="234"/>
      <c r="L147" s="239"/>
      <c r="M147" s="240"/>
      <c r="N147" s="241"/>
      <c r="O147" s="241"/>
      <c r="P147" s="241"/>
      <c r="Q147" s="241"/>
      <c r="R147" s="241"/>
      <c r="S147" s="241"/>
      <c r="T147" s="242"/>
      <c r="U147" s="13"/>
      <c r="V147" s="13"/>
      <c r="W147" s="13"/>
      <c r="X147" s="13"/>
      <c r="Y147" s="13"/>
      <c r="Z147" s="13"/>
      <c r="AA147" s="13"/>
      <c r="AB147" s="13"/>
      <c r="AC147" s="13"/>
      <c r="AD147" s="13"/>
      <c r="AE147" s="13"/>
      <c r="AT147" s="243" t="s">
        <v>155</v>
      </c>
      <c r="AU147" s="243" t="s">
        <v>80</v>
      </c>
      <c r="AV147" s="13" t="s">
        <v>78</v>
      </c>
      <c r="AW147" s="13" t="s">
        <v>32</v>
      </c>
      <c r="AX147" s="13" t="s">
        <v>71</v>
      </c>
      <c r="AY147" s="243" t="s">
        <v>144</v>
      </c>
    </row>
    <row r="148" s="14" customFormat="1">
      <c r="A148" s="14"/>
      <c r="B148" s="244"/>
      <c r="C148" s="245"/>
      <c r="D148" s="235" t="s">
        <v>155</v>
      </c>
      <c r="E148" s="246" t="s">
        <v>19</v>
      </c>
      <c r="F148" s="247" t="s">
        <v>209</v>
      </c>
      <c r="G148" s="245"/>
      <c r="H148" s="248">
        <v>2.8279999999999998</v>
      </c>
      <c r="I148" s="249"/>
      <c r="J148" s="245"/>
      <c r="K148" s="245"/>
      <c r="L148" s="250"/>
      <c r="M148" s="251"/>
      <c r="N148" s="252"/>
      <c r="O148" s="252"/>
      <c r="P148" s="252"/>
      <c r="Q148" s="252"/>
      <c r="R148" s="252"/>
      <c r="S148" s="252"/>
      <c r="T148" s="253"/>
      <c r="U148" s="14"/>
      <c r="V148" s="14"/>
      <c r="W148" s="14"/>
      <c r="X148" s="14"/>
      <c r="Y148" s="14"/>
      <c r="Z148" s="14"/>
      <c r="AA148" s="14"/>
      <c r="AB148" s="14"/>
      <c r="AC148" s="14"/>
      <c r="AD148" s="14"/>
      <c r="AE148" s="14"/>
      <c r="AT148" s="254" t="s">
        <v>155</v>
      </c>
      <c r="AU148" s="254" t="s">
        <v>80</v>
      </c>
      <c r="AV148" s="14" t="s">
        <v>80</v>
      </c>
      <c r="AW148" s="14" t="s">
        <v>32</v>
      </c>
      <c r="AX148" s="14" t="s">
        <v>71</v>
      </c>
      <c r="AY148" s="254" t="s">
        <v>144</v>
      </c>
    </row>
    <row r="149" s="13" customFormat="1">
      <c r="A149" s="13"/>
      <c r="B149" s="233"/>
      <c r="C149" s="234"/>
      <c r="D149" s="235" t="s">
        <v>155</v>
      </c>
      <c r="E149" s="236" t="s">
        <v>19</v>
      </c>
      <c r="F149" s="237" t="s">
        <v>210</v>
      </c>
      <c r="G149" s="234"/>
      <c r="H149" s="236" t="s">
        <v>19</v>
      </c>
      <c r="I149" s="238"/>
      <c r="J149" s="234"/>
      <c r="K149" s="234"/>
      <c r="L149" s="239"/>
      <c r="M149" s="240"/>
      <c r="N149" s="241"/>
      <c r="O149" s="241"/>
      <c r="P149" s="241"/>
      <c r="Q149" s="241"/>
      <c r="R149" s="241"/>
      <c r="S149" s="241"/>
      <c r="T149" s="242"/>
      <c r="U149" s="13"/>
      <c r="V149" s="13"/>
      <c r="W149" s="13"/>
      <c r="X149" s="13"/>
      <c r="Y149" s="13"/>
      <c r="Z149" s="13"/>
      <c r="AA149" s="13"/>
      <c r="AB149" s="13"/>
      <c r="AC149" s="13"/>
      <c r="AD149" s="13"/>
      <c r="AE149" s="13"/>
      <c r="AT149" s="243" t="s">
        <v>155</v>
      </c>
      <c r="AU149" s="243" t="s">
        <v>80</v>
      </c>
      <c r="AV149" s="13" t="s">
        <v>78</v>
      </c>
      <c r="AW149" s="13" t="s">
        <v>32</v>
      </c>
      <c r="AX149" s="13" t="s">
        <v>71</v>
      </c>
      <c r="AY149" s="243" t="s">
        <v>144</v>
      </c>
    </row>
    <row r="150" s="14" customFormat="1">
      <c r="A150" s="14"/>
      <c r="B150" s="244"/>
      <c r="C150" s="245"/>
      <c r="D150" s="235" t="s">
        <v>155</v>
      </c>
      <c r="E150" s="246" t="s">
        <v>19</v>
      </c>
      <c r="F150" s="247" t="s">
        <v>211</v>
      </c>
      <c r="G150" s="245"/>
      <c r="H150" s="248">
        <v>7.6619999999999999</v>
      </c>
      <c r="I150" s="249"/>
      <c r="J150" s="245"/>
      <c r="K150" s="245"/>
      <c r="L150" s="250"/>
      <c r="M150" s="251"/>
      <c r="N150" s="252"/>
      <c r="O150" s="252"/>
      <c r="P150" s="252"/>
      <c r="Q150" s="252"/>
      <c r="R150" s="252"/>
      <c r="S150" s="252"/>
      <c r="T150" s="253"/>
      <c r="U150" s="14"/>
      <c r="V150" s="14"/>
      <c r="W150" s="14"/>
      <c r="X150" s="14"/>
      <c r="Y150" s="14"/>
      <c r="Z150" s="14"/>
      <c r="AA150" s="14"/>
      <c r="AB150" s="14"/>
      <c r="AC150" s="14"/>
      <c r="AD150" s="14"/>
      <c r="AE150" s="14"/>
      <c r="AT150" s="254" t="s">
        <v>155</v>
      </c>
      <c r="AU150" s="254" t="s">
        <v>80</v>
      </c>
      <c r="AV150" s="14" t="s">
        <v>80</v>
      </c>
      <c r="AW150" s="14" t="s">
        <v>32</v>
      </c>
      <c r="AX150" s="14" t="s">
        <v>71</v>
      </c>
      <c r="AY150" s="254" t="s">
        <v>144</v>
      </c>
    </row>
    <row r="151" s="15" customFormat="1">
      <c r="A151" s="15"/>
      <c r="B151" s="255"/>
      <c r="C151" s="256"/>
      <c r="D151" s="235" t="s">
        <v>155</v>
      </c>
      <c r="E151" s="257" t="s">
        <v>19</v>
      </c>
      <c r="F151" s="258" t="s">
        <v>189</v>
      </c>
      <c r="G151" s="256"/>
      <c r="H151" s="259">
        <v>10.49</v>
      </c>
      <c r="I151" s="260"/>
      <c r="J151" s="256"/>
      <c r="K151" s="256"/>
      <c r="L151" s="261"/>
      <c r="M151" s="262"/>
      <c r="N151" s="263"/>
      <c r="O151" s="263"/>
      <c r="P151" s="263"/>
      <c r="Q151" s="263"/>
      <c r="R151" s="263"/>
      <c r="S151" s="263"/>
      <c r="T151" s="264"/>
      <c r="U151" s="15"/>
      <c r="V151" s="15"/>
      <c r="W151" s="15"/>
      <c r="X151" s="15"/>
      <c r="Y151" s="15"/>
      <c r="Z151" s="15"/>
      <c r="AA151" s="15"/>
      <c r="AB151" s="15"/>
      <c r="AC151" s="15"/>
      <c r="AD151" s="15"/>
      <c r="AE151" s="15"/>
      <c r="AT151" s="265" t="s">
        <v>155</v>
      </c>
      <c r="AU151" s="265" t="s">
        <v>80</v>
      </c>
      <c r="AV151" s="15" t="s">
        <v>164</v>
      </c>
      <c r="AW151" s="15" t="s">
        <v>32</v>
      </c>
      <c r="AX151" s="15" t="s">
        <v>78</v>
      </c>
      <c r="AY151" s="265" t="s">
        <v>144</v>
      </c>
    </row>
    <row r="152" s="2" customFormat="1" ht="44.25" customHeight="1">
      <c r="A152" s="40"/>
      <c r="B152" s="41"/>
      <c r="C152" s="215" t="s">
        <v>212</v>
      </c>
      <c r="D152" s="215" t="s">
        <v>146</v>
      </c>
      <c r="E152" s="216" t="s">
        <v>213</v>
      </c>
      <c r="F152" s="217" t="s">
        <v>214</v>
      </c>
      <c r="G152" s="218" t="s">
        <v>96</v>
      </c>
      <c r="H152" s="219">
        <v>7.7910000000000004</v>
      </c>
      <c r="I152" s="220"/>
      <c r="J152" s="221">
        <f>ROUND(I152*H152,2)</f>
        <v>0</v>
      </c>
      <c r="K152" s="217" t="s">
        <v>150</v>
      </c>
      <c r="L152" s="46"/>
      <c r="M152" s="222" t="s">
        <v>19</v>
      </c>
      <c r="N152" s="223" t="s">
        <v>42</v>
      </c>
      <c r="O152" s="86"/>
      <c r="P152" s="224">
        <f>O152*H152</f>
        <v>0</v>
      </c>
      <c r="Q152" s="224">
        <v>0</v>
      </c>
      <c r="R152" s="224">
        <f>Q152*H152</f>
        <v>0</v>
      </c>
      <c r="S152" s="224">
        <v>0</v>
      </c>
      <c r="T152" s="225">
        <f>S152*H152</f>
        <v>0</v>
      </c>
      <c r="U152" s="40"/>
      <c r="V152" s="40"/>
      <c r="W152" s="40"/>
      <c r="X152" s="40"/>
      <c r="Y152" s="40"/>
      <c r="Z152" s="40"/>
      <c r="AA152" s="40"/>
      <c r="AB152" s="40"/>
      <c r="AC152" s="40"/>
      <c r="AD152" s="40"/>
      <c r="AE152" s="40"/>
      <c r="AR152" s="226" t="s">
        <v>151</v>
      </c>
      <c r="AT152" s="226" t="s">
        <v>146</v>
      </c>
      <c r="AU152" s="226" t="s">
        <v>80</v>
      </c>
      <c r="AY152" s="19" t="s">
        <v>144</v>
      </c>
      <c r="BE152" s="227">
        <f>IF(N152="základní",J152,0)</f>
        <v>0</v>
      </c>
      <c r="BF152" s="227">
        <f>IF(N152="snížená",J152,0)</f>
        <v>0</v>
      </c>
      <c r="BG152" s="227">
        <f>IF(N152="zákl. přenesená",J152,0)</f>
        <v>0</v>
      </c>
      <c r="BH152" s="227">
        <f>IF(N152="sníž. přenesená",J152,0)</f>
        <v>0</v>
      </c>
      <c r="BI152" s="227">
        <f>IF(N152="nulová",J152,0)</f>
        <v>0</v>
      </c>
      <c r="BJ152" s="19" t="s">
        <v>78</v>
      </c>
      <c r="BK152" s="227">
        <f>ROUND(I152*H152,2)</f>
        <v>0</v>
      </c>
      <c r="BL152" s="19" t="s">
        <v>151</v>
      </c>
      <c r="BM152" s="226" t="s">
        <v>215</v>
      </c>
    </row>
    <row r="153" s="2" customFormat="1">
      <c r="A153" s="40"/>
      <c r="B153" s="41"/>
      <c r="C153" s="42"/>
      <c r="D153" s="228" t="s">
        <v>153</v>
      </c>
      <c r="E153" s="42"/>
      <c r="F153" s="229" t="s">
        <v>216</v>
      </c>
      <c r="G153" s="42"/>
      <c r="H153" s="42"/>
      <c r="I153" s="230"/>
      <c r="J153" s="42"/>
      <c r="K153" s="42"/>
      <c r="L153" s="46"/>
      <c r="M153" s="231"/>
      <c r="N153" s="232"/>
      <c r="O153" s="86"/>
      <c r="P153" s="86"/>
      <c r="Q153" s="86"/>
      <c r="R153" s="86"/>
      <c r="S153" s="86"/>
      <c r="T153" s="87"/>
      <c r="U153" s="40"/>
      <c r="V153" s="40"/>
      <c r="W153" s="40"/>
      <c r="X153" s="40"/>
      <c r="Y153" s="40"/>
      <c r="Z153" s="40"/>
      <c r="AA153" s="40"/>
      <c r="AB153" s="40"/>
      <c r="AC153" s="40"/>
      <c r="AD153" s="40"/>
      <c r="AE153" s="40"/>
      <c r="AT153" s="19" t="s">
        <v>153</v>
      </c>
      <c r="AU153" s="19" t="s">
        <v>80</v>
      </c>
    </row>
    <row r="154" s="13" customFormat="1">
      <c r="A154" s="13"/>
      <c r="B154" s="233"/>
      <c r="C154" s="234"/>
      <c r="D154" s="235" t="s">
        <v>155</v>
      </c>
      <c r="E154" s="236" t="s">
        <v>19</v>
      </c>
      <c r="F154" s="237" t="s">
        <v>217</v>
      </c>
      <c r="G154" s="234"/>
      <c r="H154" s="236" t="s">
        <v>19</v>
      </c>
      <c r="I154" s="238"/>
      <c r="J154" s="234"/>
      <c r="K154" s="234"/>
      <c r="L154" s="239"/>
      <c r="M154" s="240"/>
      <c r="N154" s="241"/>
      <c r="O154" s="241"/>
      <c r="P154" s="241"/>
      <c r="Q154" s="241"/>
      <c r="R154" s="241"/>
      <c r="S154" s="241"/>
      <c r="T154" s="242"/>
      <c r="U154" s="13"/>
      <c r="V154" s="13"/>
      <c r="W154" s="13"/>
      <c r="X154" s="13"/>
      <c r="Y154" s="13"/>
      <c r="Z154" s="13"/>
      <c r="AA154" s="13"/>
      <c r="AB154" s="13"/>
      <c r="AC154" s="13"/>
      <c r="AD154" s="13"/>
      <c r="AE154" s="13"/>
      <c r="AT154" s="243" t="s">
        <v>155</v>
      </c>
      <c r="AU154" s="243" t="s">
        <v>80</v>
      </c>
      <c r="AV154" s="13" t="s">
        <v>78</v>
      </c>
      <c r="AW154" s="13" t="s">
        <v>32</v>
      </c>
      <c r="AX154" s="13" t="s">
        <v>71</v>
      </c>
      <c r="AY154" s="243" t="s">
        <v>144</v>
      </c>
    </row>
    <row r="155" s="13" customFormat="1">
      <c r="A155" s="13"/>
      <c r="B155" s="233"/>
      <c r="C155" s="234"/>
      <c r="D155" s="235" t="s">
        <v>155</v>
      </c>
      <c r="E155" s="236" t="s">
        <v>19</v>
      </c>
      <c r="F155" s="237" t="s">
        <v>218</v>
      </c>
      <c r="G155" s="234"/>
      <c r="H155" s="236" t="s">
        <v>19</v>
      </c>
      <c r="I155" s="238"/>
      <c r="J155" s="234"/>
      <c r="K155" s="234"/>
      <c r="L155" s="239"/>
      <c r="M155" s="240"/>
      <c r="N155" s="241"/>
      <c r="O155" s="241"/>
      <c r="P155" s="241"/>
      <c r="Q155" s="241"/>
      <c r="R155" s="241"/>
      <c r="S155" s="241"/>
      <c r="T155" s="242"/>
      <c r="U155" s="13"/>
      <c r="V155" s="13"/>
      <c r="W155" s="13"/>
      <c r="X155" s="13"/>
      <c r="Y155" s="13"/>
      <c r="Z155" s="13"/>
      <c r="AA155" s="13"/>
      <c r="AB155" s="13"/>
      <c r="AC155" s="13"/>
      <c r="AD155" s="13"/>
      <c r="AE155" s="13"/>
      <c r="AT155" s="243" t="s">
        <v>155</v>
      </c>
      <c r="AU155" s="243" t="s">
        <v>80</v>
      </c>
      <c r="AV155" s="13" t="s">
        <v>78</v>
      </c>
      <c r="AW155" s="13" t="s">
        <v>32</v>
      </c>
      <c r="AX155" s="13" t="s">
        <v>71</v>
      </c>
      <c r="AY155" s="243" t="s">
        <v>144</v>
      </c>
    </row>
    <row r="156" s="14" customFormat="1">
      <c r="A156" s="14"/>
      <c r="B156" s="244"/>
      <c r="C156" s="245"/>
      <c r="D156" s="235" t="s">
        <v>155</v>
      </c>
      <c r="E156" s="246" t="s">
        <v>19</v>
      </c>
      <c r="F156" s="247" t="s">
        <v>219</v>
      </c>
      <c r="G156" s="245"/>
      <c r="H156" s="248">
        <v>0.89800000000000002</v>
      </c>
      <c r="I156" s="249"/>
      <c r="J156" s="245"/>
      <c r="K156" s="245"/>
      <c r="L156" s="250"/>
      <c r="M156" s="251"/>
      <c r="N156" s="252"/>
      <c r="O156" s="252"/>
      <c r="P156" s="252"/>
      <c r="Q156" s="252"/>
      <c r="R156" s="252"/>
      <c r="S156" s="252"/>
      <c r="T156" s="253"/>
      <c r="U156" s="14"/>
      <c r="V156" s="14"/>
      <c r="W156" s="14"/>
      <c r="X156" s="14"/>
      <c r="Y156" s="14"/>
      <c r="Z156" s="14"/>
      <c r="AA156" s="14"/>
      <c r="AB156" s="14"/>
      <c r="AC156" s="14"/>
      <c r="AD156" s="14"/>
      <c r="AE156" s="14"/>
      <c r="AT156" s="254" t="s">
        <v>155</v>
      </c>
      <c r="AU156" s="254" t="s">
        <v>80</v>
      </c>
      <c r="AV156" s="14" t="s">
        <v>80</v>
      </c>
      <c r="AW156" s="14" t="s">
        <v>32</v>
      </c>
      <c r="AX156" s="14" t="s">
        <v>71</v>
      </c>
      <c r="AY156" s="254" t="s">
        <v>144</v>
      </c>
    </row>
    <row r="157" s="15" customFormat="1">
      <c r="A157" s="15"/>
      <c r="B157" s="255"/>
      <c r="C157" s="256"/>
      <c r="D157" s="235" t="s">
        <v>155</v>
      </c>
      <c r="E157" s="257" t="s">
        <v>19</v>
      </c>
      <c r="F157" s="258" t="s">
        <v>189</v>
      </c>
      <c r="G157" s="256"/>
      <c r="H157" s="259">
        <v>0.89800000000000002</v>
      </c>
      <c r="I157" s="260"/>
      <c r="J157" s="256"/>
      <c r="K157" s="256"/>
      <c r="L157" s="261"/>
      <c r="M157" s="262"/>
      <c r="N157" s="263"/>
      <c r="O157" s="263"/>
      <c r="P157" s="263"/>
      <c r="Q157" s="263"/>
      <c r="R157" s="263"/>
      <c r="S157" s="263"/>
      <c r="T157" s="264"/>
      <c r="U157" s="15"/>
      <c r="V157" s="15"/>
      <c r="W157" s="15"/>
      <c r="X157" s="15"/>
      <c r="Y157" s="15"/>
      <c r="Z157" s="15"/>
      <c r="AA157" s="15"/>
      <c r="AB157" s="15"/>
      <c r="AC157" s="15"/>
      <c r="AD157" s="15"/>
      <c r="AE157" s="15"/>
      <c r="AT157" s="265" t="s">
        <v>155</v>
      </c>
      <c r="AU157" s="265" t="s">
        <v>80</v>
      </c>
      <c r="AV157" s="15" t="s">
        <v>164</v>
      </c>
      <c r="AW157" s="15" t="s">
        <v>32</v>
      </c>
      <c r="AX157" s="15" t="s">
        <v>71</v>
      </c>
      <c r="AY157" s="265" t="s">
        <v>144</v>
      </c>
    </row>
    <row r="158" s="13" customFormat="1">
      <c r="A158" s="13"/>
      <c r="B158" s="233"/>
      <c r="C158" s="234"/>
      <c r="D158" s="235" t="s">
        <v>155</v>
      </c>
      <c r="E158" s="236" t="s">
        <v>19</v>
      </c>
      <c r="F158" s="237" t="s">
        <v>220</v>
      </c>
      <c r="G158" s="234"/>
      <c r="H158" s="236" t="s">
        <v>19</v>
      </c>
      <c r="I158" s="238"/>
      <c r="J158" s="234"/>
      <c r="K158" s="234"/>
      <c r="L158" s="239"/>
      <c r="M158" s="240"/>
      <c r="N158" s="241"/>
      <c r="O158" s="241"/>
      <c r="P158" s="241"/>
      <c r="Q158" s="241"/>
      <c r="R158" s="241"/>
      <c r="S158" s="241"/>
      <c r="T158" s="242"/>
      <c r="U158" s="13"/>
      <c r="V158" s="13"/>
      <c r="W158" s="13"/>
      <c r="X158" s="13"/>
      <c r="Y158" s="13"/>
      <c r="Z158" s="13"/>
      <c r="AA158" s="13"/>
      <c r="AB158" s="13"/>
      <c r="AC158" s="13"/>
      <c r="AD158" s="13"/>
      <c r="AE158" s="13"/>
      <c r="AT158" s="243" t="s">
        <v>155</v>
      </c>
      <c r="AU158" s="243" t="s">
        <v>80</v>
      </c>
      <c r="AV158" s="13" t="s">
        <v>78</v>
      </c>
      <c r="AW158" s="13" t="s">
        <v>32</v>
      </c>
      <c r="AX158" s="13" t="s">
        <v>71</v>
      </c>
      <c r="AY158" s="243" t="s">
        <v>144</v>
      </c>
    </row>
    <row r="159" s="14" customFormat="1">
      <c r="A159" s="14"/>
      <c r="B159" s="244"/>
      <c r="C159" s="245"/>
      <c r="D159" s="235" t="s">
        <v>155</v>
      </c>
      <c r="E159" s="246" t="s">
        <v>19</v>
      </c>
      <c r="F159" s="247" t="s">
        <v>195</v>
      </c>
      <c r="G159" s="245"/>
      <c r="H159" s="248">
        <v>3.831</v>
      </c>
      <c r="I159" s="249"/>
      <c r="J159" s="245"/>
      <c r="K159" s="245"/>
      <c r="L159" s="250"/>
      <c r="M159" s="251"/>
      <c r="N159" s="252"/>
      <c r="O159" s="252"/>
      <c r="P159" s="252"/>
      <c r="Q159" s="252"/>
      <c r="R159" s="252"/>
      <c r="S159" s="252"/>
      <c r="T159" s="253"/>
      <c r="U159" s="14"/>
      <c r="V159" s="14"/>
      <c r="W159" s="14"/>
      <c r="X159" s="14"/>
      <c r="Y159" s="14"/>
      <c r="Z159" s="14"/>
      <c r="AA159" s="14"/>
      <c r="AB159" s="14"/>
      <c r="AC159" s="14"/>
      <c r="AD159" s="14"/>
      <c r="AE159" s="14"/>
      <c r="AT159" s="254" t="s">
        <v>155</v>
      </c>
      <c r="AU159" s="254" t="s">
        <v>80</v>
      </c>
      <c r="AV159" s="14" t="s">
        <v>80</v>
      </c>
      <c r="AW159" s="14" t="s">
        <v>32</v>
      </c>
      <c r="AX159" s="14" t="s">
        <v>71</v>
      </c>
      <c r="AY159" s="254" t="s">
        <v>144</v>
      </c>
    </row>
    <row r="160" s="15" customFormat="1">
      <c r="A160" s="15"/>
      <c r="B160" s="255"/>
      <c r="C160" s="256"/>
      <c r="D160" s="235" t="s">
        <v>155</v>
      </c>
      <c r="E160" s="257" t="s">
        <v>19</v>
      </c>
      <c r="F160" s="258" t="s">
        <v>189</v>
      </c>
      <c r="G160" s="256"/>
      <c r="H160" s="259">
        <v>3.831</v>
      </c>
      <c r="I160" s="260"/>
      <c r="J160" s="256"/>
      <c r="K160" s="256"/>
      <c r="L160" s="261"/>
      <c r="M160" s="262"/>
      <c r="N160" s="263"/>
      <c r="O160" s="263"/>
      <c r="P160" s="263"/>
      <c r="Q160" s="263"/>
      <c r="R160" s="263"/>
      <c r="S160" s="263"/>
      <c r="T160" s="264"/>
      <c r="U160" s="15"/>
      <c r="V160" s="15"/>
      <c r="W160" s="15"/>
      <c r="X160" s="15"/>
      <c r="Y160" s="15"/>
      <c r="Z160" s="15"/>
      <c r="AA160" s="15"/>
      <c r="AB160" s="15"/>
      <c r="AC160" s="15"/>
      <c r="AD160" s="15"/>
      <c r="AE160" s="15"/>
      <c r="AT160" s="265" t="s">
        <v>155</v>
      </c>
      <c r="AU160" s="265" t="s">
        <v>80</v>
      </c>
      <c r="AV160" s="15" t="s">
        <v>164</v>
      </c>
      <c r="AW160" s="15" t="s">
        <v>32</v>
      </c>
      <c r="AX160" s="15" t="s">
        <v>71</v>
      </c>
      <c r="AY160" s="265" t="s">
        <v>144</v>
      </c>
    </row>
    <row r="161" s="13" customFormat="1">
      <c r="A161" s="13"/>
      <c r="B161" s="233"/>
      <c r="C161" s="234"/>
      <c r="D161" s="235" t="s">
        <v>155</v>
      </c>
      <c r="E161" s="236" t="s">
        <v>19</v>
      </c>
      <c r="F161" s="237" t="s">
        <v>221</v>
      </c>
      <c r="G161" s="234"/>
      <c r="H161" s="236" t="s">
        <v>19</v>
      </c>
      <c r="I161" s="238"/>
      <c r="J161" s="234"/>
      <c r="K161" s="234"/>
      <c r="L161" s="239"/>
      <c r="M161" s="240"/>
      <c r="N161" s="241"/>
      <c r="O161" s="241"/>
      <c r="P161" s="241"/>
      <c r="Q161" s="241"/>
      <c r="R161" s="241"/>
      <c r="S161" s="241"/>
      <c r="T161" s="242"/>
      <c r="U161" s="13"/>
      <c r="V161" s="13"/>
      <c r="W161" s="13"/>
      <c r="X161" s="13"/>
      <c r="Y161" s="13"/>
      <c r="Z161" s="13"/>
      <c r="AA161" s="13"/>
      <c r="AB161" s="13"/>
      <c r="AC161" s="13"/>
      <c r="AD161" s="13"/>
      <c r="AE161" s="13"/>
      <c r="AT161" s="243" t="s">
        <v>155</v>
      </c>
      <c r="AU161" s="243" t="s">
        <v>80</v>
      </c>
      <c r="AV161" s="13" t="s">
        <v>78</v>
      </c>
      <c r="AW161" s="13" t="s">
        <v>32</v>
      </c>
      <c r="AX161" s="13" t="s">
        <v>71</v>
      </c>
      <c r="AY161" s="243" t="s">
        <v>144</v>
      </c>
    </row>
    <row r="162" s="14" customFormat="1">
      <c r="A162" s="14"/>
      <c r="B162" s="244"/>
      <c r="C162" s="245"/>
      <c r="D162" s="235" t="s">
        <v>155</v>
      </c>
      <c r="E162" s="246" t="s">
        <v>19</v>
      </c>
      <c r="F162" s="247" t="s">
        <v>222</v>
      </c>
      <c r="G162" s="245"/>
      <c r="H162" s="248">
        <v>-0.66900000000000004</v>
      </c>
      <c r="I162" s="249"/>
      <c r="J162" s="245"/>
      <c r="K162" s="245"/>
      <c r="L162" s="250"/>
      <c r="M162" s="251"/>
      <c r="N162" s="252"/>
      <c r="O162" s="252"/>
      <c r="P162" s="252"/>
      <c r="Q162" s="252"/>
      <c r="R162" s="252"/>
      <c r="S162" s="252"/>
      <c r="T162" s="253"/>
      <c r="U162" s="14"/>
      <c r="V162" s="14"/>
      <c r="W162" s="14"/>
      <c r="X162" s="14"/>
      <c r="Y162" s="14"/>
      <c r="Z162" s="14"/>
      <c r="AA162" s="14"/>
      <c r="AB162" s="14"/>
      <c r="AC162" s="14"/>
      <c r="AD162" s="14"/>
      <c r="AE162" s="14"/>
      <c r="AT162" s="254" t="s">
        <v>155</v>
      </c>
      <c r="AU162" s="254" t="s">
        <v>80</v>
      </c>
      <c r="AV162" s="14" t="s">
        <v>80</v>
      </c>
      <c r="AW162" s="14" t="s">
        <v>32</v>
      </c>
      <c r="AX162" s="14" t="s">
        <v>71</v>
      </c>
      <c r="AY162" s="254" t="s">
        <v>144</v>
      </c>
    </row>
    <row r="163" s="14" customFormat="1">
      <c r="A163" s="14"/>
      <c r="B163" s="244"/>
      <c r="C163" s="245"/>
      <c r="D163" s="235" t="s">
        <v>155</v>
      </c>
      <c r="E163" s="246" t="s">
        <v>19</v>
      </c>
      <c r="F163" s="247" t="s">
        <v>223</v>
      </c>
      <c r="G163" s="245"/>
      <c r="H163" s="248">
        <v>-0.41199999999999998</v>
      </c>
      <c r="I163" s="249"/>
      <c r="J163" s="245"/>
      <c r="K163" s="245"/>
      <c r="L163" s="250"/>
      <c r="M163" s="251"/>
      <c r="N163" s="252"/>
      <c r="O163" s="252"/>
      <c r="P163" s="252"/>
      <c r="Q163" s="252"/>
      <c r="R163" s="252"/>
      <c r="S163" s="252"/>
      <c r="T163" s="253"/>
      <c r="U163" s="14"/>
      <c r="V163" s="14"/>
      <c r="W163" s="14"/>
      <c r="X163" s="14"/>
      <c r="Y163" s="14"/>
      <c r="Z163" s="14"/>
      <c r="AA163" s="14"/>
      <c r="AB163" s="14"/>
      <c r="AC163" s="14"/>
      <c r="AD163" s="14"/>
      <c r="AE163" s="14"/>
      <c r="AT163" s="254" t="s">
        <v>155</v>
      </c>
      <c r="AU163" s="254" t="s">
        <v>80</v>
      </c>
      <c r="AV163" s="14" t="s">
        <v>80</v>
      </c>
      <c r="AW163" s="14" t="s">
        <v>32</v>
      </c>
      <c r="AX163" s="14" t="s">
        <v>71</v>
      </c>
      <c r="AY163" s="254" t="s">
        <v>144</v>
      </c>
    </row>
    <row r="164" s="15" customFormat="1">
      <c r="A164" s="15"/>
      <c r="B164" s="255"/>
      <c r="C164" s="256"/>
      <c r="D164" s="235" t="s">
        <v>155</v>
      </c>
      <c r="E164" s="257" t="s">
        <v>19</v>
      </c>
      <c r="F164" s="258" t="s">
        <v>189</v>
      </c>
      <c r="G164" s="256"/>
      <c r="H164" s="259">
        <v>-1.081</v>
      </c>
      <c r="I164" s="260"/>
      <c r="J164" s="256"/>
      <c r="K164" s="256"/>
      <c r="L164" s="261"/>
      <c r="M164" s="262"/>
      <c r="N164" s="263"/>
      <c r="O164" s="263"/>
      <c r="P164" s="263"/>
      <c r="Q164" s="263"/>
      <c r="R164" s="263"/>
      <c r="S164" s="263"/>
      <c r="T164" s="264"/>
      <c r="U164" s="15"/>
      <c r="V164" s="15"/>
      <c r="W164" s="15"/>
      <c r="X164" s="15"/>
      <c r="Y164" s="15"/>
      <c r="Z164" s="15"/>
      <c r="AA164" s="15"/>
      <c r="AB164" s="15"/>
      <c r="AC164" s="15"/>
      <c r="AD164" s="15"/>
      <c r="AE164" s="15"/>
      <c r="AT164" s="265" t="s">
        <v>155</v>
      </c>
      <c r="AU164" s="265" t="s">
        <v>80</v>
      </c>
      <c r="AV164" s="15" t="s">
        <v>164</v>
      </c>
      <c r="AW164" s="15" t="s">
        <v>32</v>
      </c>
      <c r="AX164" s="15" t="s">
        <v>71</v>
      </c>
      <c r="AY164" s="265" t="s">
        <v>144</v>
      </c>
    </row>
    <row r="165" s="14" customFormat="1">
      <c r="A165" s="14"/>
      <c r="B165" s="244"/>
      <c r="C165" s="245"/>
      <c r="D165" s="235" t="s">
        <v>155</v>
      </c>
      <c r="E165" s="246" t="s">
        <v>19</v>
      </c>
      <c r="F165" s="247" t="s">
        <v>224</v>
      </c>
      <c r="G165" s="245"/>
      <c r="H165" s="248">
        <v>-0.23100000000000001</v>
      </c>
      <c r="I165" s="249"/>
      <c r="J165" s="245"/>
      <c r="K165" s="245"/>
      <c r="L165" s="250"/>
      <c r="M165" s="251"/>
      <c r="N165" s="252"/>
      <c r="O165" s="252"/>
      <c r="P165" s="252"/>
      <c r="Q165" s="252"/>
      <c r="R165" s="252"/>
      <c r="S165" s="252"/>
      <c r="T165" s="253"/>
      <c r="U165" s="14"/>
      <c r="V165" s="14"/>
      <c r="W165" s="14"/>
      <c r="X165" s="14"/>
      <c r="Y165" s="14"/>
      <c r="Z165" s="14"/>
      <c r="AA165" s="14"/>
      <c r="AB165" s="14"/>
      <c r="AC165" s="14"/>
      <c r="AD165" s="14"/>
      <c r="AE165" s="14"/>
      <c r="AT165" s="254" t="s">
        <v>155</v>
      </c>
      <c r="AU165" s="254" t="s">
        <v>80</v>
      </c>
      <c r="AV165" s="14" t="s">
        <v>80</v>
      </c>
      <c r="AW165" s="14" t="s">
        <v>32</v>
      </c>
      <c r="AX165" s="14" t="s">
        <v>71</v>
      </c>
      <c r="AY165" s="254" t="s">
        <v>144</v>
      </c>
    </row>
    <row r="166" s="15" customFormat="1">
      <c r="A166" s="15"/>
      <c r="B166" s="255"/>
      <c r="C166" s="256"/>
      <c r="D166" s="235" t="s">
        <v>155</v>
      </c>
      <c r="E166" s="257" t="s">
        <v>19</v>
      </c>
      <c r="F166" s="258" t="s">
        <v>189</v>
      </c>
      <c r="G166" s="256"/>
      <c r="H166" s="259">
        <v>-0.23100000000000001</v>
      </c>
      <c r="I166" s="260"/>
      <c r="J166" s="256"/>
      <c r="K166" s="256"/>
      <c r="L166" s="261"/>
      <c r="M166" s="262"/>
      <c r="N166" s="263"/>
      <c r="O166" s="263"/>
      <c r="P166" s="263"/>
      <c r="Q166" s="263"/>
      <c r="R166" s="263"/>
      <c r="S166" s="263"/>
      <c r="T166" s="264"/>
      <c r="U166" s="15"/>
      <c r="V166" s="15"/>
      <c r="W166" s="15"/>
      <c r="X166" s="15"/>
      <c r="Y166" s="15"/>
      <c r="Z166" s="15"/>
      <c r="AA166" s="15"/>
      <c r="AB166" s="15"/>
      <c r="AC166" s="15"/>
      <c r="AD166" s="15"/>
      <c r="AE166" s="15"/>
      <c r="AT166" s="265" t="s">
        <v>155</v>
      </c>
      <c r="AU166" s="265" t="s">
        <v>80</v>
      </c>
      <c r="AV166" s="15" t="s">
        <v>164</v>
      </c>
      <c r="AW166" s="15" t="s">
        <v>32</v>
      </c>
      <c r="AX166" s="15" t="s">
        <v>71</v>
      </c>
      <c r="AY166" s="265" t="s">
        <v>144</v>
      </c>
    </row>
    <row r="167" s="13" customFormat="1">
      <c r="A167" s="13"/>
      <c r="B167" s="233"/>
      <c r="C167" s="234"/>
      <c r="D167" s="235" t="s">
        <v>155</v>
      </c>
      <c r="E167" s="236" t="s">
        <v>19</v>
      </c>
      <c r="F167" s="237" t="s">
        <v>225</v>
      </c>
      <c r="G167" s="234"/>
      <c r="H167" s="236" t="s">
        <v>19</v>
      </c>
      <c r="I167" s="238"/>
      <c r="J167" s="234"/>
      <c r="K167" s="234"/>
      <c r="L167" s="239"/>
      <c r="M167" s="240"/>
      <c r="N167" s="241"/>
      <c r="O167" s="241"/>
      <c r="P167" s="241"/>
      <c r="Q167" s="241"/>
      <c r="R167" s="241"/>
      <c r="S167" s="241"/>
      <c r="T167" s="242"/>
      <c r="U167" s="13"/>
      <c r="V167" s="13"/>
      <c r="W167" s="13"/>
      <c r="X167" s="13"/>
      <c r="Y167" s="13"/>
      <c r="Z167" s="13"/>
      <c r="AA167" s="13"/>
      <c r="AB167" s="13"/>
      <c r="AC167" s="13"/>
      <c r="AD167" s="13"/>
      <c r="AE167" s="13"/>
      <c r="AT167" s="243" t="s">
        <v>155</v>
      </c>
      <c r="AU167" s="243" t="s">
        <v>80</v>
      </c>
      <c r="AV167" s="13" t="s">
        <v>78</v>
      </c>
      <c r="AW167" s="13" t="s">
        <v>32</v>
      </c>
      <c r="AX167" s="13" t="s">
        <v>71</v>
      </c>
      <c r="AY167" s="243" t="s">
        <v>144</v>
      </c>
    </row>
    <row r="168" s="13" customFormat="1">
      <c r="A168" s="13"/>
      <c r="B168" s="233"/>
      <c r="C168" s="234"/>
      <c r="D168" s="235" t="s">
        <v>155</v>
      </c>
      <c r="E168" s="236" t="s">
        <v>19</v>
      </c>
      <c r="F168" s="237" t="s">
        <v>197</v>
      </c>
      <c r="G168" s="234"/>
      <c r="H168" s="236" t="s">
        <v>19</v>
      </c>
      <c r="I168" s="238"/>
      <c r="J168" s="234"/>
      <c r="K168" s="234"/>
      <c r="L168" s="239"/>
      <c r="M168" s="240"/>
      <c r="N168" s="241"/>
      <c r="O168" s="241"/>
      <c r="P168" s="241"/>
      <c r="Q168" s="241"/>
      <c r="R168" s="241"/>
      <c r="S168" s="241"/>
      <c r="T168" s="242"/>
      <c r="U168" s="13"/>
      <c r="V168" s="13"/>
      <c r="W168" s="13"/>
      <c r="X168" s="13"/>
      <c r="Y168" s="13"/>
      <c r="Z168" s="13"/>
      <c r="AA168" s="13"/>
      <c r="AB168" s="13"/>
      <c r="AC168" s="13"/>
      <c r="AD168" s="13"/>
      <c r="AE168" s="13"/>
      <c r="AT168" s="243" t="s">
        <v>155</v>
      </c>
      <c r="AU168" s="243" t="s">
        <v>80</v>
      </c>
      <c r="AV168" s="13" t="s">
        <v>78</v>
      </c>
      <c r="AW168" s="13" t="s">
        <v>32</v>
      </c>
      <c r="AX168" s="13" t="s">
        <v>71</v>
      </c>
      <c r="AY168" s="243" t="s">
        <v>144</v>
      </c>
    </row>
    <row r="169" s="13" customFormat="1">
      <c r="A169" s="13"/>
      <c r="B169" s="233"/>
      <c r="C169" s="234"/>
      <c r="D169" s="235" t="s">
        <v>155</v>
      </c>
      <c r="E169" s="236" t="s">
        <v>19</v>
      </c>
      <c r="F169" s="237" t="s">
        <v>226</v>
      </c>
      <c r="G169" s="234"/>
      <c r="H169" s="236" t="s">
        <v>19</v>
      </c>
      <c r="I169" s="238"/>
      <c r="J169" s="234"/>
      <c r="K169" s="234"/>
      <c r="L169" s="239"/>
      <c r="M169" s="240"/>
      <c r="N169" s="241"/>
      <c r="O169" s="241"/>
      <c r="P169" s="241"/>
      <c r="Q169" s="241"/>
      <c r="R169" s="241"/>
      <c r="S169" s="241"/>
      <c r="T169" s="242"/>
      <c r="U169" s="13"/>
      <c r="V169" s="13"/>
      <c r="W169" s="13"/>
      <c r="X169" s="13"/>
      <c r="Y169" s="13"/>
      <c r="Z169" s="13"/>
      <c r="AA169" s="13"/>
      <c r="AB169" s="13"/>
      <c r="AC169" s="13"/>
      <c r="AD169" s="13"/>
      <c r="AE169" s="13"/>
      <c r="AT169" s="243" t="s">
        <v>155</v>
      </c>
      <c r="AU169" s="243" t="s">
        <v>80</v>
      </c>
      <c r="AV169" s="13" t="s">
        <v>78</v>
      </c>
      <c r="AW169" s="13" t="s">
        <v>32</v>
      </c>
      <c r="AX169" s="13" t="s">
        <v>71</v>
      </c>
      <c r="AY169" s="243" t="s">
        <v>144</v>
      </c>
    </row>
    <row r="170" s="14" customFormat="1">
      <c r="A170" s="14"/>
      <c r="B170" s="244"/>
      <c r="C170" s="245"/>
      <c r="D170" s="235" t="s">
        <v>155</v>
      </c>
      <c r="E170" s="246" t="s">
        <v>19</v>
      </c>
      <c r="F170" s="247" t="s">
        <v>199</v>
      </c>
      <c r="G170" s="245"/>
      <c r="H170" s="248">
        <v>1.409</v>
      </c>
      <c r="I170" s="249"/>
      <c r="J170" s="245"/>
      <c r="K170" s="245"/>
      <c r="L170" s="250"/>
      <c r="M170" s="251"/>
      <c r="N170" s="252"/>
      <c r="O170" s="252"/>
      <c r="P170" s="252"/>
      <c r="Q170" s="252"/>
      <c r="R170" s="252"/>
      <c r="S170" s="252"/>
      <c r="T170" s="253"/>
      <c r="U170" s="14"/>
      <c r="V170" s="14"/>
      <c r="W170" s="14"/>
      <c r="X170" s="14"/>
      <c r="Y170" s="14"/>
      <c r="Z170" s="14"/>
      <c r="AA170" s="14"/>
      <c r="AB170" s="14"/>
      <c r="AC170" s="14"/>
      <c r="AD170" s="14"/>
      <c r="AE170" s="14"/>
      <c r="AT170" s="254" t="s">
        <v>155</v>
      </c>
      <c r="AU170" s="254" t="s">
        <v>80</v>
      </c>
      <c r="AV170" s="14" t="s">
        <v>80</v>
      </c>
      <c r="AW170" s="14" t="s">
        <v>32</v>
      </c>
      <c r="AX170" s="14" t="s">
        <v>71</v>
      </c>
      <c r="AY170" s="254" t="s">
        <v>144</v>
      </c>
    </row>
    <row r="171" s="14" customFormat="1">
      <c r="A171" s="14"/>
      <c r="B171" s="244"/>
      <c r="C171" s="245"/>
      <c r="D171" s="235" t="s">
        <v>155</v>
      </c>
      <c r="E171" s="246" t="s">
        <v>19</v>
      </c>
      <c r="F171" s="247" t="s">
        <v>200</v>
      </c>
      <c r="G171" s="245"/>
      <c r="H171" s="248">
        <v>0.42899999999999999</v>
      </c>
      <c r="I171" s="249"/>
      <c r="J171" s="245"/>
      <c r="K171" s="245"/>
      <c r="L171" s="250"/>
      <c r="M171" s="251"/>
      <c r="N171" s="252"/>
      <c r="O171" s="252"/>
      <c r="P171" s="252"/>
      <c r="Q171" s="252"/>
      <c r="R171" s="252"/>
      <c r="S171" s="252"/>
      <c r="T171" s="253"/>
      <c r="U171" s="14"/>
      <c r="V171" s="14"/>
      <c r="W171" s="14"/>
      <c r="X171" s="14"/>
      <c r="Y171" s="14"/>
      <c r="Z171" s="14"/>
      <c r="AA171" s="14"/>
      <c r="AB171" s="14"/>
      <c r="AC171" s="14"/>
      <c r="AD171" s="14"/>
      <c r="AE171" s="14"/>
      <c r="AT171" s="254" t="s">
        <v>155</v>
      </c>
      <c r="AU171" s="254" t="s">
        <v>80</v>
      </c>
      <c r="AV171" s="14" t="s">
        <v>80</v>
      </c>
      <c r="AW171" s="14" t="s">
        <v>32</v>
      </c>
      <c r="AX171" s="14" t="s">
        <v>71</v>
      </c>
      <c r="AY171" s="254" t="s">
        <v>144</v>
      </c>
    </row>
    <row r="172" s="14" customFormat="1">
      <c r="A172" s="14"/>
      <c r="B172" s="244"/>
      <c r="C172" s="245"/>
      <c r="D172" s="235" t="s">
        <v>155</v>
      </c>
      <c r="E172" s="246" t="s">
        <v>19</v>
      </c>
      <c r="F172" s="247" t="s">
        <v>201</v>
      </c>
      <c r="G172" s="245"/>
      <c r="H172" s="248">
        <v>2.536</v>
      </c>
      <c r="I172" s="249"/>
      <c r="J172" s="245"/>
      <c r="K172" s="245"/>
      <c r="L172" s="250"/>
      <c r="M172" s="251"/>
      <c r="N172" s="252"/>
      <c r="O172" s="252"/>
      <c r="P172" s="252"/>
      <c r="Q172" s="252"/>
      <c r="R172" s="252"/>
      <c r="S172" s="252"/>
      <c r="T172" s="253"/>
      <c r="U172" s="14"/>
      <c r="V172" s="14"/>
      <c r="W172" s="14"/>
      <c r="X172" s="14"/>
      <c r="Y172" s="14"/>
      <c r="Z172" s="14"/>
      <c r="AA172" s="14"/>
      <c r="AB172" s="14"/>
      <c r="AC172" s="14"/>
      <c r="AD172" s="14"/>
      <c r="AE172" s="14"/>
      <c r="AT172" s="254" t="s">
        <v>155</v>
      </c>
      <c r="AU172" s="254" t="s">
        <v>80</v>
      </c>
      <c r="AV172" s="14" t="s">
        <v>80</v>
      </c>
      <c r="AW172" s="14" t="s">
        <v>32</v>
      </c>
      <c r="AX172" s="14" t="s">
        <v>71</v>
      </c>
      <c r="AY172" s="254" t="s">
        <v>144</v>
      </c>
    </row>
    <row r="173" s="15" customFormat="1">
      <c r="A173" s="15"/>
      <c r="B173" s="255"/>
      <c r="C173" s="256"/>
      <c r="D173" s="235" t="s">
        <v>155</v>
      </c>
      <c r="E173" s="257" t="s">
        <v>19</v>
      </c>
      <c r="F173" s="258" t="s">
        <v>189</v>
      </c>
      <c r="G173" s="256"/>
      <c r="H173" s="259">
        <v>4.3739999999999997</v>
      </c>
      <c r="I173" s="260"/>
      <c r="J173" s="256"/>
      <c r="K173" s="256"/>
      <c r="L173" s="261"/>
      <c r="M173" s="262"/>
      <c r="N173" s="263"/>
      <c r="O173" s="263"/>
      <c r="P173" s="263"/>
      <c r="Q173" s="263"/>
      <c r="R173" s="263"/>
      <c r="S173" s="263"/>
      <c r="T173" s="264"/>
      <c r="U173" s="15"/>
      <c r="V173" s="15"/>
      <c r="W173" s="15"/>
      <c r="X173" s="15"/>
      <c r="Y173" s="15"/>
      <c r="Z173" s="15"/>
      <c r="AA173" s="15"/>
      <c r="AB173" s="15"/>
      <c r="AC173" s="15"/>
      <c r="AD173" s="15"/>
      <c r="AE173" s="15"/>
      <c r="AT173" s="265" t="s">
        <v>155</v>
      </c>
      <c r="AU173" s="265" t="s">
        <v>80</v>
      </c>
      <c r="AV173" s="15" t="s">
        <v>164</v>
      </c>
      <c r="AW173" s="15" t="s">
        <v>32</v>
      </c>
      <c r="AX173" s="15" t="s">
        <v>71</v>
      </c>
      <c r="AY173" s="265" t="s">
        <v>144</v>
      </c>
    </row>
    <row r="174" s="16" customFormat="1">
      <c r="A174" s="16"/>
      <c r="B174" s="266"/>
      <c r="C174" s="267"/>
      <c r="D174" s="235" t="s">
        <v>155</v>
      </c>
      <c r="E174" s="268" t="s">
        <v>98</v>
      </c>
      <c r="F174" s="269" t="s">
        <v>202</v>
      </c>
      <c r="G174" s="267"/>
      <c r="H174" s="270">
        <v>7.7910000000000004</v>
      </c>
      <c r="I174" s="271"/>
      <c r="J174" s="267"/>
      <c r="K174" s="267"/>
      <c r="L174" s="272"/>
      <c r="M174" s="273"/>
      <c r="N174" s="274"/>
      <c r="O174" s="274"/>
      <c r="P174" s="274"/>
      <c r="Q174" s="274"/>
      <c r="R174" s="274"/>
      <c r="S174" s="274"/>
      <c r="T174" s="275"/>
      <c r="U174" s="16"/>
      <c r="V174" s="16"/>
      <c r="W174" s="16"/>
      <c r="X174" s="16"/>
      <c r="Y174" s="16"/>
      <c r="Z174" s="16"/>
      <c r="AA174" s="16"/>
      <c r="AB174" s="16"/>
      <c r="AC174" s="16"/>
      <c r="AD174" s="16"/>
      <c r="AE174" s="16"/>
      <c r="AT174" s="276" t="s">
        <v>155</v>
      </c>
      <c r="AU174" s="276" t="s">
        <v>80</v>
      </c>
      <c r="AV174" s="16" t="s">
        <v>151</v>
      </c>
      <c r="AW174" s="16" t="s">
        <v>32</v>
      </c>
      <c r="AX174" s="16" t="s">
        <v>78</v>
      </c>
      <c r="AY174" s="276" t="s">
        <v>144</v>
      </c>
    </row>
    <row r="175" s="2" customFormat="1" ht="37.8" customHeight="1">
      <c r="A175" s="40"/>
      <c r="B175" s="41"/>
      <c r="C175" s="215" t="s">
        <v>227</v>
      </c>
      <c r="D175" s="215" t="s">
        <v>146</v>
      </c>
      <c r="E175" s="216" t="s">
        <v>228</v>
      </c>
      <c r="F175" s="217" t="s">
        <v>229</v>
      </c>
      <c r="G175" s="218" t="s">
        <v>96</v>
      </c>
      <c r="H175" s="219">
        <v>2.8999999999999999</v>
      </c>
      <c r="I175" s="220"/>
      <c r="J175" s="221">
        <f>ROUND(I175*H175,2)</f>
        <v>0</v>
      </c>
      <c r="K175" s="217" t="s">
        <v>150</v>
      </c>
      <c r="L175" s="46"/>
      <c r="M175" s="222" t="s">
        <v>19</v>
      </c>
      <c r="N175" s="223" t="s">
        <v>42</v>
      </c>
      <c r="O175" s="86"/>
      <c r="P175" s="224">
        <f>O175*H175</f>
        <v>0</v>
      </c>
      <c r="Q175" s="224">
        <v>0</v>
      </c>
      <c r="R175" s="224">
        <f>Q175*H175</f>
        <v>0</v>
      </c>
      <c r="S175" s="224">
        <v>0</v>
      </c>
      <c r="T175" s="225">
        <f>S175*H175</f>
        <v>0</v>
      </c>
      <c r="U175" s="40"/>
      <c r="V175" s="40"/>
      <c r="W175" s="40"/>
      <c r="X175" s="40"/>
      <c r="Y175" s="40"/>
      <c r="Z175" s="40"/>
      <c r="AA175" s="40"/>
      <c r="AB175" s="40"/>
      <c r="AC175" s="40"/>
      <c r="AD175" s="40"/>
      <c r="AE175" s="40"/>
      <c r="AR175" s="226" t="s">
        <v>151</v>
      </c>
      <c r="AT175" s="226" t="s">
        <v>146</v>
      </c>
      <c r="AU175" s="226" t="s">
        <v>80</v>
      </c>
      <c r="AY175" s="19" t="s">
        <v>144</v>
      </c>
      <c r="BE175" s="227">
        <f>IF(N175="základní",J175,0)</f>
        <v>0</v>
      </c>
      <c r="BF175" s="227">
        <f>IF(N175="snížená",J175,0)</f>
        <v>0</v>
      </c>
      <c r="BG175" s="227">
        <f>IF(N175="zákl. přenesená",J175,0)</f>
        <v>0</v>
      </c>
      <c r="BH175" s="227">
        <f>IF(N175="sníž. přenesená",J175,0)</f>
        <v>0</v>
      </c>
      <c r="BI175" s="227">
        <f>IF(N175="nulová",J175,0)</f>
        <v>0</v>
      </c>
      <c r="BJ175" s="19" t="s">
        <v>78</v>
      </c>
      <c r="BK175" s="227">
        <f>ROUND(I175*H175,2)</f>
        <v>0</v>
      </c>
      <c r="BL175" s="19" t="s">
        <v>151</v>
      </c>
      <c r="BM175" s="226" t="s">
        <v>230</v>
      </c>
    </row>
    <row r="176" s="2" customFormat="1">
      <c r="A176" s="40"/>
      <c r="B176" s="41"/>
      <c r="C176" s="42"/>
      <c r="D176" s="228" t="s">
        <v>153</v>
      </c>
      <c r="E176" s="42"/>
      <c r="F176" s="229" t="s">
        <v>231</v>
      </c>
      <c r="G176" s="42"/>
      <c r="H176" s="42"/>
      <c r="I176" s="230"/>
      <c r="J176" s="42"/>
      <c r="K176" s="42"/>
      <c r="L176" s="46"/>
      <c r="M176" s="231"/>
      <c r="N176" s="232"/>
      <c r="O176" s="86"/>
      <c r="P176" s="86"/>
      <c r="Q176" s="86"/>
      <c r="R176" s="86"/>
      <c r="S176" s="86"/>
      <c r="T176" s="87"/>
      <c r="U176" s="40"/>
      <c r="V176" s="40"/>
      <c r="W176" s="40"/>
      <c r="X176" s="40"/>
      <c r="Y176" s="40"/>
      <c r="Z176" s="40"/>
      <c r="AA176" s="40"/>
      <c r="AB176" s="40"/>
      <c r="AC176" s="40"/>
      <c r="AD176" s="40"/>
      <c r="AE176" s="40"/>
      <c r="AT176" s="19" t="s">
        <v>153</v>
      </c>
      <c r="AU176" s="19" t="s">
        <v>80</v>
      </c>
    </row>
    <row r="177" s="13" customFormat="1">
      <c r="A177" s="13"/>
      <c r="B177" s="233"/>
      <c r="C177" s="234"/>
      <c r="D177" s="235" t="s">
        <v>155</v>
      </c>
      <c r="E177" s="236" t="s">
        <v>19</v>
      </c>
      <c r="F177" s="237" t="s">
        <v>232</v>
      </c>
      <c r="G177" s="234"/>
      <c r="H177" s="236" t="s">
        <v>19</v>
      </c>
      <c r="I177" s="238"/>
      <c r="J177" s="234"/>
      <c r="K177" s="234"/>
      <c r="L177" s="239"/>
      <c r="M177" s="240"/>
      <c r="N177" s="241"/>
      <c r="O177" s="241"/>
      <c r="P177" s="241"/>
      <c r="Q177" s="241"/>
      <c r="R177" s="241"/>
      <c r="S177" s="241"/>
      <c r="T177" s="242"/>
      <c r="U177" s="13"/>
      <c r="V177" s="13"/>
      <c r="W177" s="13"/>
      <c r="X177" s="13"/>
      <c r="Y177" s="13"/>
      <c r="Z177" s="13"/>
      <c r="AA177" s="13"/>
      <c r="AB177" s="13"/>
      <c r="AC177" s="13"/>
      <c r="AD177" s="13"/>
      <c r="AE177" s="13"/>
      <c r="AT177" s="243" t="s">
        <v>155</v>
      </c>
      <c r="AU177" s="243" t="s">
        <v>80</v>
      </c>
      <c r="AV177" s="13" t="s">
        <v>78</v>
      </c>
      <c r="AW177" s="13" t="s">
        <v>32</v>
      </c>
      <c r="AX177" s="13" t="s">
        <v>71</v>
      </c>
      <c r="AY177" s="243" t="s">
        <v>144</v>
      </c>
    </row>
    <row r="178" s="14" customFormat="1">
      <c r="A178" s="14"/>
      <c r="B178" s="244"/>
      <c r="C178" s="245"/>
      <c r="D178" s="235" t="s">
        <v>155</v>
      </c>
      <c r="E178" s="246" t="s">
        <v>19</v>
      </c>
      <c r="F178" s="247" t="s">
        <v>233</v>
      </c>
      <c r="G178" s="245"/>
      <c r="H178" s="248">
        <v>10.691000000000001</v>
      </c>
      <c r="I178" s="249"/>
      <c r="J178" s="245"/>
      <c r="K178" s="245"/>
      <c r="L178" s="250"/>
      <c r="M178" s="251"/>
      <c r="N178" s="252"/>
      <c r="O178" s="252"/>
      <c r="P178" s="252"/>
      <c r="Q178" s="252"/>
      <c r="R178" s="252"/>
      <c r="S178" s="252"/>
      <c r="T178" s="253"/>
      <c r="U178" s="14"/>
      <c r="V178" s="14"/>
      <c r="W178" s="14"/>
      <c r="X178" s="14"/>
      <c r="Y178" s="14"/>
      <c r="Z178" s="14"/>
      <c r="AA178" s="14"/>
      <c r="AB178" s="14"/>
      <c r="AC178" s="14"/>
      <c r="AD178" s="14"/>
      <c r="AE178" s="14"/>
      <c r="AT178" s="254" t="s">
        <v>155</v>
      </c>
      <c r="AU178" s="254" t="s">
        <v>80</v>
      </c>
      <c r="AV178" s="14" t="s">
        <v>80</v>
      </c>
      <c r="AW178" s="14" t="s">
        <v>32</v>
      </c>
      <c r="AX178" s="14" t="s">
        <v>71</v>
      </c>
      <c r="AY178" s="254" t="s">
        <v>144</v>
      </c>
    </row>
    <row r="179" s="14" customFormat="1">
      <c r="A179" s="14"/>
      <c r="B179" s="244"/>
      <c r="C179" s="245"/>
      <c r="D179" s="235" t="s">
        <v>155</v>
      </c>
      <c r="E179" s="246" t="s">
        <v>19</v>
      </c>
      <c r="F179" s="247" t="s">
        <v>234</v>
      </c>
      <c r="G179" s="245"/>
      <c r="H179" s="248">
        <v>-7.7910000000000004</v>
      </c>
      <c r="I179" s="249"/>
      <c r="J179" s="245"/>
      <c r="K179" s="245"/>
      <c r="L179" s="250"/>
      <c r="M179" s="251"/>
      <c r="N179" s="252"/>
      <c r="O179" s="252"/>
      <c r="P179" s="252"/>
      <c r="Q179" s="252"/>
      <c r="R179" s="252"/>
      <c r="S179" s="252"/>
      <c r="T179" s="253"/>
      <c r="U179" s="14"/>
      <c r="V179" s="14"/>
      <c r="W179" s="14"/>
      <c r="X179" s="14"/>
      <c r="Y179" s="14"/>
      <c r="Z179" s="14"/>
      <c r="AA179" s="14"/>
      <c r="AB179" s="14"/>
      <c r="AC179" s="14"/>
      <c r="AD179" s="14"/>
      <c r="AE179" s="14"/>
      <c r="AT179" s="254" t="s">
        <v>155</v>
      </c>
      <c r="AU179" s="254" t="s">
        <v>80</v>
      </c>
      <c r="AV179" s="14" t="s">
        <v>80</v>
      </c>
      <c r="AW179" s="14" t="s">
        <v>32</v>
      </c>
      <c r="AX179" s="14" t="s">
        <v>71</v>
      </c>
      <c r="AY179" s="254" t="s">
        <v>144</v>
      </c>
    </row>
    <row r="180" s="16" customFormat="1">
      <c r="A180" s="16"/>
      <c r="B180" s="266"/>
      <c r="C180" s="267"/>
      <c r="D180" s="235" t="s">
        <v>155</v>
      </c>
      <c r="E180" s="268" t="s">
        <v>19</v>
      </c>
      <c r="F180" s="269" t="s">
        <v>202</v>
      </c>
      <c r="G180" s="267"/>
      <c r="H180" s="270">
        <v>2.8999999999999999</v>
      </c>
      <c r="I180" s="271"/>
      <c r="J180" s="267"/>
      <c r="K180" s="267"/>
      <c r="L180" s="272"/>
      <c r="M180" s="273"/>
      <c r="N180" s="274"/>
      <c r="O180" s="274"/>
      <c r="P180" s="274"/>
      <c r="Q180" s="274"/>
      <c r="R180" s="274"/>
      <c r="S180" s="274"/>
      <c r="T180" s="275"/>
      <c r="U180" s="16"/>
      <c r="V180" s="16"/>
      <c r="W180" s="16"/>
      <c r="X180" s="16"/>
      <c r="Y180" s="16"/>
      <c r="Z180" s="16"/>
      <c r="AA180" s="16"/>
      <c r="AB180" s="16"/>
      <c r="AC180" s="16"/>
      <c r="AD180" s="16"/>
      <c r="AE180" s="16"/>
      <c r="AT180" s="276" t="s">
        <v>155</v>
      </c>
      <c r="AU180" s="276" t="s">
        <v>80</v>
      </c>
      <c r="AV180" s="16" t="s">
        <v>151</v>
      </c>
      <c r="AW180" s="16" t="s">
        <v>32</v>
      </c>
      <c r="AX180" s="16" t="s">
        <v>78</v>
      </c>
      <c r="AY180" s="276" t="s">
        <v>144</v>
      </c>
    </row>
    <row r="181" s="2" customFormat="1" ht="55.5" customHeight="1">
      <c r="A181" s="40"/>
      <c r="B181" s="41"/>
      <c r="C181" s="215" t="s">
        <v>235</v>
      </c>
      <c r="D181" s="215" t="s">
        <v>146</v>
      </c>
      <c r="E181" s="216" t="s">
        <v>236</v>
      </c>
      <c r="F181" s="217" t="s">
        <v>237</v>
      </c>
      <c r="G181" s="218" t="s">
        <v>96</v>
      </c>
      <c r="H181" s="219">
        <v>2.8999999999999999</v>
      </c>
      <c r="I181" s="220"/>
      <c r="J181" s="221">
        <f>ROUND(I181*H181,2)</f>
        <v>0</v>
      </c>
      <c r="K181" s="217" t="s">
        <v>150</v>
      </c>
      <c r="L181" s="46"/>
      <c r="M181" s="222" t="s">
        <v>19</v>
      </c>
      <c r="N181" s="223" t="s">
        <v>42</v>
      </c>
      <c r="O181" s="86"/>
      <c r="P181" s="224">
        <f>O181*H181</f>
        <v>0</v>
      </c>
      <c r="Q181" s="224">
        <v>0</v>
      </c>
      <c r="R181" s="224">
        <f>Q181*H181</f>
        <v>0</v>
      </c>
      <c r="S181" s="224">
        <v>0</v>
      </c>
      <c r="T181" s="225">
        <f>S181*H181</f>
        <v>0</v>
      </c>
      <c r="U181" s="40"/>
      <c r="V181" s="40"/>
      <c r="W181" s="40"/>
      <c r="X181" s="40"/>
      <c r="Y181" s="40"/>
      <c r="Z181" s="40"/>
      <c r="AA181" s="40"/>
      <c r="AB181" s="40"/>
      <c r="AC181" s="40"/>
      <c r="AD181" s="40"/>
      <c r="AE181" s="40"/>
      <c r="AR181" s="226" t="s">
        <v>151</v>
      </c>
      <c r="AT181" s="226" t="s">
        <v>146</v>
      </c>
      <c r="AU181" s="226" t="s">
        <v>80</v>
      </c>
      <c r="AY181" s="19" t="s">
        <v>144</v>
      </c>
      <c r="BE181" s="227">
        <f>IF(N181="základní",J181,0)</f>
        <v>0</v>
      </c>
      <c r="BF181" s="227">
        <f>IF(N181="snížená",J181,0)</f>
        <v>0</v>
      </c>
      <c r="BG181" s="227">
        <f>IF(N181="zákl. přenesená",J181,0)</f>
        <v>0</v>
      </c>
      <c r="BH181" s="227">
        <f>IF(N181="sníž. přenesená",J181,0)</f>
        <v>0</v>
      </c>
      <c r="BI181" s="227">
        <f>IF(N181="nulová",J181,0)</f>
        <v>0</v>
      </c>
      <c r="BJ181" s="19" t="s">
        <v>78</v>
      </c>
      <c r="BK181" s="227">
        <f>ROUND(I181*H181,2)</f>
        <v>0</v>
      </c>
      <c r="BL181" s="19" t="s">
        <v>151</v>
      </c>
      <c r="BM181" s="226" t="s">
        <v>238</v>
      </c>
    </row>
    <row r="182" s="2" customFormat="1">
      <c r="A182" s="40"/>
      <c r="B182" s="41"/>
      <c r="C182" s="42"/>
      <c r="D182" s="228" t="s">
        <v>153</v>
      </c>
      <c r="E182" s="42"/>
      <c r="F182" s="229" t="s">
        <v>239</v>
      </c>
      <c r="G182" s="42"/>
      <c r="H182" s="42"/>
      <c r="I182" s="230"/>
      <c r="J182" s="42"/>
      <c r="K182" s="42"/>
      <c r="L182" s="46"/>
      <c r="M182" s="231"/>
      <c r="N182" s="232"/>
      <c r="O182" s="86"/>
      <c r="P182" s="86"/>
      <c r="Q182" s="86"/>
      <c r="R182" s="86"/>
      <c r="S182" s="86"/>
      <c r="T182" s="87"/>
      <c r="U182" s="40"/>
      <c r="V182" s="40"/>
      <c r="W182" s="40"/>
      <c r="X182" s="40"/>
      <c r="Y182" s="40"/>
      <c r="Z182" s="40"/>
      <c r="AA182" s="40"/>
      <c r="AB182" s="40"/>
      <c r="AC182" s="40"/>
      <c r="AD182" s="40"/>
      <c r="AE182" s="40"/>
      <c r="AT182" s="19" t="s">
        <v>153</v>
      </c>
      <c r="AU182" s="19" t="s">
        <v>80</v>
      </c>
    </row>
    <row r="183" s="2" customFormat="1" ht="62.7" customHeight="1">
      <c r="A183" s="40"/>
      <c r="B183" s="41"/>
      <c r="C183" s="215" t="s">
        <v>240</v>
      </c>
      <c r="D183" s="215" t="s">
        <v>146</v>
      </c>
      <c r="E183" s="216" t="s">
        <v>241</v>
      </c>
      <c r="F183" s="217" t="s">
        <v>242</v>
      </c>
      <c r="G183" s="218" t="s">
        <v>96</v>
      </c>
      <c r="H183" s="219">
        <v>2.8999999999999999</v>
      </c>
      <c r="I183" s="220"/>
      <c r="J183" s="221">
        <f>ROUND(I183*H183,2)</f>
        <v>0</v>
      </c>
      <c r="K183" s="217" t="s">
        <v>150</v>
      </c>
      <c r="L183" s="46"/>
      <c r="M183" s="222" t="s">
        <v>19</v>
      </c>
      <c r="N183" s="223" t="s">
        <v>42</v>
      </c>
      <c r="O183" s="86"/>
      <c r="P183" s="224">
        <f>O183*H183</f>
        <v>0</v>
      </c>
      <c r="Q183" s="224">
        <v>0</v>
      </c>
      <c r="R183" s="224">
        <f>Q183*H183</f>
        <v>0</v>
      </c>
      <c r="S183" s="224">
        <v>0</v>
      </c>
      <c r="T183" s="225">
        <f>S183*H183</f>
        <v>0</v>
      </c>
      <c r="U183" s="40"/>
      <c r="V183" s="40"/>
      <c r="W183" s="40"/>
      <c r="X183" s="40"/>
      <c r="Y183" s="40"/>
      <c r="Z183" s="40"/>
      <c r="AA183" s="40"/>
      <c r="AB183" s="40"/>
      <c r="AC183" s="40"/>
      <c r="AD183" s="40"/>
      <c r="AE183" s="40"/>
      <c r="AR183" s="226" t="s">
        <v>151</v>
      </c>
      <c r="AT183" s="226" t="s">
        <v>146</v>
      </c>
      <c r="AU183" s="226" t="s">
        <v>80</v>
      </c>
      <c r="AY183" s="19" t="s">
        <v>144</v>
      </c>
      <c r="BE183" s="227">
        <f>IF(N183="základní",J183,0)</f>
        <v>0</v>
      </c>
      <c r="BF183" s="227">
        <f>IF(N183="snížená",J183,0)</f>
        <v>0</v>
      </c>
      <c r="BG183" s="227">
        <f>IF(N183="zákl. přenesená",J183,0)</f>
        <v>0</v>
      </c>
      <c r="BH183" s="227">
        <f>IF(N183="sníž. přenesená",J183,0)</f>
        <v>0</v>
      </c>
      <c r="BI183" s="227">
        <f>IF(N183="nulová",J183,0)</f>
        <v>0</v>
      </c>
      <c r="BJ183" s="19" t="s">
        <v>78</v>
      </c>
      <c r="BK183" s="227">
        <f>ROUND(I183*H183,2)</f>
        <v>0</v>
      </c>
      <c r="BL183" s="19" t="s">
        <v>151</v>
      </c>
      <c r="BM183" s="226" t="s">
        <v>243</v>
      </c>
    </row>
    <row r="184" s="2" customFormat="1">
      <c r="A184" s="40"/>
      <c r="B184" s="41"/>
      <c r="C184" s="42"/>
      <c r="D184" s="228" t="s">
        <v>153</v>
      </c>
      <c r="E184" s="42"/>
      <c r="F184" s="229" t="s">
        <v>244</v>
      </c>
      <c r="G184" s="42"/>
      <c r="H184" s="42"/>
      <c r="I184" s="230"/>
      <c r="J184" s="42"/>
      <c r="K184" s="42"/>
      <c r="L184" s="46"/>
      <c r="M184" s="231"/>
      <c r="N184" s="232"/>
      <c r="O184" s="86"/>
      <c r="P184" s="86"/>
      <c r="Q184" s="86"/>
      <c r="R184" s="86"/>
      <c r="S184" s="86"/>
      <c r="T184" s="87"/>
      <c r="U184" s="40"/>
      <c r="V184" s="40"/>
      <c r="W184" s="40"/>
      <c r="X184" s="40"/>
      <c r="Y184" s="40"/>
      <c r="Z184" s="40"/>
      <c r="AA184" s="40"/>
      <c r="AB184" s="40"/>
      <c r="AC184" s="40"/>
      <c r="AD184" s="40"/>
      <c r="AE184" s="40"/>
      <c r="AT184" s="19" t="s">
        <v>153</v>
      </c>
      <c r="AU184" s="19" t="s">
        <v>80</v>
      </c>
    </row>
    <row r="185" s="2" customFormat="1" ht="62.7" customHeight="1">
      <c r="A185" s="40"/>
      <c r="B185" s="41"/>
      <c r="C185" s="215" t="s">
        <v>245</v>
      </c>
      <c r="D185" s="215" t="s">
        <v>146</v>
      </c>
      <c r="E185" s="216" t="s">
        <v>246</v>
      </c>
      <c r="F185" s="217" t="s">
        <v>247</v>
      </c>
      <c r="G185" s="218" t="s">
        <v>96</v>
      </c>
      <c r="H185" s="219">
        <v>2.8999999999999999</v>
      </c>
      <c r="I185" s="220"/>
      <c r="J185" s="221">
        <f>ROUND(I185*H185,2)</f>
        <v>0</v>
      </c>
      <c r="K185" s="217" t="s">
        <v>150</v>
      </c>
      <c r="L185" s="46"/>
      <c r="M185" s="222" t="s">
        <v>19</v>
      </c>
      <c r="N185" s="223" t="s">
        <v>42</v>
      </c>
      <c r="O185" s="86"/>
      <c r="P185" s="224">
        <f>O185*H185</f>
        <v>0</v>
      </c>
      <c r="Q185" s="224">
        <v>0</v>
      </c>
      <c r="R185" s="224">
        <f>Q185*H185</f>
        <v>0</v>
      </c>
      <c r="S185" s="224">
        <v>0</v>
      </c>
      <c r="T185" s="225">
        <f>S185*H185</f>
        <v>0</v>
      </c>
      <c r="U185" s="40"/>
      <c r="V185" s="40"/>
      <c r="W185" s="40"/>
      <c r="X185" s="40"/>
      <c r="Y185" s="40"/>
      <c r="Z185" s="40"/>
      <c r="AA185" s="40"/>
      <c r="AB185" s="40"/>
      <c r="AC185" s="40"/>
      <c r="AD185" s="40"/>
      <c r="AE185" s="40"/>
      <c r="AR185" s="226" t="s">
        <v>151</v>
      </c>
      <c r="AT185" s="226" t="s">
        <v>146</v>
      </c>
      <c r="AU185" s="226" t="s">
        <v>80</v>
      </c>
      <c r="AY185" s="19" t="s">
        <v>144</v>
      </c>
      <c r="BE185" s="227">
        <f>IF(N185="základní",J185,0)</f>
        <v>0</v>
      </c>
      <c r="BF185" s="227">
        <f>IF(N185="snížená",J185,0)</f>
        <v>0</v>
      </c>
      <c r="BG185" s="227">
        <f>IF(N185="zákl. přenesená",J185,0)</f>
        <v>0</v>
      </c>
      <c r="BH185" s="227">
        <f>IF(N185="sníž. přenesená",J185,0)</f>
        <v>0</v>
      </c>
      <c r="BI185" s="227">
        <f>IF(N185="nulová",J185,0)</f>
        <v>0</v>
      </c>
      <c r="BJ185" s="19" t="s">
        <v>78</v>
      </c>
      <c r="BK185" s="227">
        <f>ROUND(I185*H185,2)</f>
        <v>0</v>
      </c>
      <c r="BL185" s="19" t="s">
        <v>151</v>
      </c>
      <c r="BM185" s="226" t="s">
        <v>248</v>
      </c>
    </row>
    <row r="186" s="2" customFormat="1">
      <c r="A186" s="40"/>
      <c r="B186" s="41"/>
      <c r="C186" s="42"/>
      <c r="D186" s="228" t="s">
        <v>153</v>
      </c>
      <c r="E186" s="42"/>
      <c r="F186" s="229" t="s">
        <v>249</v>
      </c>
      <c r="G186" s="42"/>
      <c r="H186" s="42"/>
      <c r="I186" s="230"/>
      <c r="J186" s="42"/>
      <c r="K186" s="42"/>
      <c r="L186" s="46"/>
      <c r="M186" s="231"/>
      <c r="N186" s="232"/>
      <c r="O186" s="86"/>
      <c r="P186" s="86"/>
      <c r="Q186" s="86"/>
      <c r="R186" s="86"/>
      <c r="S186" s="86"/>
      <c r="T186" s="87"/>
      <c r="U186" s="40"/>
      <c r="V186" s="40"/>
      <c r="W186" s="40"/>
      <c r="X186" s="40"/>
      <c r="Y186" s="40"/>
      <c r="Z186" s="40"/>
      <c r="AA186" s="40"/>
      <c r="AB186" s="40"/>
      <c r="AC186" s="40"/>
      <c r="AD186" s="40"/>
      <c r="AE186" s="40"/>
      <c r="AT186" s="19" t="s">
        <v>153</v>
      </c>
      <c r="AU186" s="19" t="s">
        <v>80</v>
      </c>
    </row>
    <row r="187" s="2" customFormat="1" ht="66.75" customHeight="1">
      <c r="A187" s="40"/>
      <c r="B187" s="41"/>
      <c r="C187" s="215" t="s">
        <v>250</v>
      </c>
      <c r="D187" s="215" t="s">
        <v>146</v>
      </c>
      <c r="E187" s="216" t="s">
        <v>251</v>
      </c>
      <c r="F187" s="217" t="s">
        <v>252</v>
      </c>
      <c r="G187" s="218" t="s">
        <v>96</v>
      </c>
      <c r="H187" s="219">
        <v>14.5</v>
      </c>
      <c r="I187" s="220"/>
      <c r="J187" s="221">
        <f>ROUND(I187*H187,2)</f>
        <v>0</v>
      </c>
      <c r="K187" s="217" t="s">
        <v>150</v>
      </c>
      <c r="L187" s="46"/>
      <c r="M187" s="222" t="s">
        <v>19</v>
      </c>
      <c r="N187" s="223" t="s">
        <v>42</v>
      </c>
      <c r="O187" s="86"/>
      <c r="P187" s="224">
        <f>O187*H187</f>
        <v>0</v>
      </c>
      <c r="Q187" s="224">
        <v>0</v>
      </c>
      <c r="R187" s="224">
        <f>Q187*H187</f>
        <v>0</v>
      </c>
      <c r="S187" s="224">
        <v>0</v>
      </c>
      <c r="T187" s="225">
        <f>S187*H187</f>
        <v>0</v>
      </c>
      <c r="U187" s="40"/>
      <c r="V187" s="40"/>
      <c r="W187" s="40"/>
      <c r="X187" s="40"/>
      <c r="Y187" s="40"/>
      <c r="Z187" s="40"/>
      <c r="AA187" s="40"/>
      <c r="AB187" s="40"/>
      <c r="AC187" s="40"/>
      <c r="AD187" s="40"/>
      <c r="AE187" s="40"/>
      <c r="AR187" s="226" t="s">
        <v>151</v>
      </c>
      <c r="AT187" s="226" t="s">
        <v>146</v>
      </c>
      <c r="AU187" s="226" t="s">
        <v>80</v>
      </c>
      <c r="AY187" s="19" t="s">
        <v>144</v>
      </c>
      <c r="BE187" s="227">
        <f>IF(N187="základní",J187,0)</f>
        <v>0</v>
      </c>
      <c r="BF187" s="227">
        <f>IF(N187="snížená",J187,0)</f>
        <v>0</v>
      </c>
      <c r="BG187" s="227">
        <f>IF(N187="zákl. přenesená",J187,0)</f>
        <v>0</v>
      </c>
      <c r="BH187" s="227">
        <f>IF(N187="sníž. přenesená",J187,0)</f>
        <v>0</v>
      </c>
      <c r="BI187" s="227">
        <f>IF(N187="nulová",J187,0)</f>
        <v>0</v>
      </c>
      <c r="BJ187" s="19" t="s">
        <v>78</v>
      </c>
      <c r="BK187" s="227">
        <f>ROUND(I187*H187,2)</f>
        <v>0</v>
      </c>
      <c r="BL187" s="19" t="s">
        <v>151</v>
      </c>
      <c r="BM187" s="226" t="s">
        <v>253</v>
      </c>
    </row>
    <row r="188" s="2" customFormat="1">
      <c r="A188" s="40"/>
      <c r="B188" s="41"/>
      <c r="C188" s="42"/>
      <c r="D188" s="228" t="s">
        <v>153</v>
      </c>
      <c r="E188" s="42"/>
      <c r="F188" s="229" t="s">
        <v>254</v>
      </c>
      <c r="G188" s="42"/>
      <c r="H188" s="42"/>
      <c r="I188" s="230"/>
      <c r="J188" s="42"/>
      <c r="K188" s="42"/>
      <c r="L188" s="46"/>
      <c r="M188" s="231"/>
      <c r="N188" s="232"/>
      <c r="O188" s="86"/>
      <c r="P188" s="86"/>
      <c r="Q188" s="86"/>
      <c r="R188" s="86"/>
      <c r="S188" s="86"/>
      <c r="T188" s="87"/>
      <c r="U188" s="40"/>
      <c r="V188" s="40"/>
      <c r="W188" s="40"/>
      <c r="X188" s="40"/>
      <c r="Y188" s="40"/>
      <c r="Z188" s="40"/>
      <c r="AA188" s="40"/>
      <c r="AB188" s="40"/>
      <c r="AC188" s="40"/>
      <c r="AD188" s="40"/>
      <c r="AE188" s="40"/>
      <c r="AT188" s="19" t="s">
        <v>153</v>
      </c>
      <c r="AU188" s="19" t="s">
        <v>80</v>
      </c>
    </row>
    <row r="189" s="14" customFormat="1">
      <c r="A189" s="14"/>
      <c r="B189" s="244"/>
      <c r="C189" s="245"/>
      <c r="D189" s="235" t="s">
        <v>155</v>
      </c>
      <c r="E189" s="245"/>
      <c r="F189" s="247" t="s">
        <v>255</v>
      </c>
      <c r="G189" s="245"/>
      <c r="H189" s="248">
        <v>14.5</v>
      </c>
      <c r="I189" s="249"/>
      <c r="J189" s="245"/>
      <c r="K189" s="245"/>
      <c r="L189" s="250"/>
      <c r="M189" s="251"/>
      <c r="N189" s="252"/>
      <c r="O189" s="252"/>
      <c r="P189" s="252"/>
      <c r="Q189" s="252"/>
      <c r="R189" s="252"/>
      <c r="S189" s="252"/>
      <c r="T189" s="253"/>
      <c r="U189" s="14"/>
      <c r="V189" s="14"/>
      <c r="W189" s="14"/>
      <c r="X189" s="14"/>
      <c r="Y189" s="14"/>
      <c r="Z189" s="14"/>
      <c r="AA189" s="14"/>
      <c r="AB189" s="14"/>
      <c r="AC189" s="14"/>
      <c r="AD189" s="14"/>
      <c r="AE189" s="14"/>
      <c r="AT189" s="254" t="s">
        <v>155</v>
      </c>
      <c r="AU189" s="254" t="s">
        <v>80</v>
      </c>
      <c r="AV189" s="14" t="s">
        <v>80</v>
      </c>
      <c r="AW189" s="14" t="s">
        <v>4</v>
      </c>
      <c r="AX189" s="14" t="s">
        <v>78</v>
      </c>
      <c r="AY189" s="254" t="s">
        <v>144</v>
      </c>
    </row>
    <row r="190" s="2" customFormat="1" ht="44.25" customHeight="1">
      <c r="A190" s="40"/>
      <c r="B190" s="41"/>
      <c r="C190" s="215" t="s">
        <v>256</v>
      </c>
      <c r="D190" s="215" t="s">
        <v>146</v>
      </c>
      <c r="E190" s="216" t="s">
        <v>257</v>
      </c>
      <c r="F190" s="217" t="s">
        <v>176</v>
      </c>
      <c r="G190" s="218" t="s">
        <v>161</v>
      </c>
      <c r="H190" s="219">
        <v>5.2199999999999998</v>
      </c>
      <c r="I190" s="220"/>
      <c r="J190" s="221">
        <f>ROUND(I190*H190,2)</f>
        <v>0</v>
      </c>
      <c r="K190" s="217" t="s">
        <v>150</v>
      </c>
      <c r="L190" s="46"/>
      <c r="M190" s="222" t="s">
        <v>19</v>
      </c>
      <c r="N190" s="223" t="s">
        <v>42</v>
      </c>
      <c r="O190" s="86"/>
      <c r="P190" s="224">
        <f>O190*H190</f>
        <v>0</v>
      </c>
      <c r="Q190" s="224">
        <v>0</v>
      </c>
      <c r="R190" s="224">
        <f>Q190*H190</f>
        <v>0</v>
      </c>
      <c r="S190" s="224">
        <v>0</v>
      </c>
      <c r="T190" s="225">
        <f>S190*H190</f>
        <v>0</v>
      </c>
      <c r="U190" s="40"/>
      <c r="V190" s="40"/>
      <c r="W190" s="40"/>
      <c r="X190" s="40"/>
      <c r="Y190" s="40"/>
      <c r="Z190" s="40"/>
      <c r="AA190" s="40"/>
      <c r="AB190" s="40"/>
      <c r="AC190" s="40"/>
      <c r="AD190" s="40"/>
      <c r="AE190" s="40"/>
      <c r="AR190" s="226" t="s">
        <v>151</v>
      </c>
      <c r="AT190" s="226" t="s">
        <v>146</v>
      </c>
      <c r="AU190" s="226" t="s">
        <v>80</v>
      </c>
      <c r="AY190" s="19" t="s">
        <v>144</v>
      </c>
      <c r="BE190" s="227">
        <f>IF(N190="základní",J190,0)</f>
        <v>0</v>
      </c>
      <c r="BF190" s="227">
        <f>IF(N190="snížená",J190,0)</f>
        <v>0</v>
      </c>
      <c r="BG190" s="227">
        <f>IF(N190="zákl. přenesená",J190,0)</f>
        <v>0</v>
      </c>
      <c r="BH190" s="227">
        <f>IF(N190="sníž. přenesená",J190,0)</f>
        <v>0</v>
      </c>
      <c r="BI190" s="227">
        <f>IF(N190="nulová",J190,0)</f>
        <v>0</v>
      </c>
      <c r="BJ190" s="19" t="s">
        <v>78</v>
      </c>
      <c r="BK190" s="227">
        <f>ROUND(I190*H190,2)</f>
        <v>0</v>
      </c>
      <c r="BL190" s="19" t="s">
        <v>151</v>
      </c>
      <c r="BM190" s="226" t="s">
        <v>258</v>
      </c>
    </row>
    <row r="191" s="2" customFormat="1">
      <c r="A191" s="40"/>
      <c r="B191" s="41"/>
      <c r="C191" s="42"/>
      <c r="D191" s="228" t="s">
        <v>153</v>
      </c>
      <c r="E191" s="42"/>
      <c r="F191" s="229" t="s">
        <v>259</v>
      </c>
      <c r="G191" s="42"/>
      <c r="H191" s="42"/>
      <c r="I191" s="230"/>
      <c r="J191" s="42"/>
      <c r="K191" s="42"/>
      <c r="L191" s="46"/>
      <c r="M191" s="231"/>
      <c r="N191" s="232"/>
      <c r="O191" s="86"/>
      <c r="P191" s="86"/>
      <c r="Q191" s="86"/>
      <c r="R191" s="86"/>
      <c r="S191" s="86"/>
      <c r="T191" s="87"/>
      <c r="U191" s="40"/>
      <c r="V191" s="40"/>
      <c r="W191" s="40"/>
      <c r="X191" s="40"/>
      <c r="Y191" s="40"/>
      <c r="Z191" s="40"/>
      <c r="AA191" s="40"/>
      <c r="AB191" s="40"/>
      <c r="AC191" s="40"/>
      <c r="AD191" s="40"/>
      <c r="AE191" s="40"/>
      <c r="AT191" s="19" t="s">
        <v>153</v>
      </c>
      <c r="AU191" s="19" t="s">
        <v>80</v>
      </c>
    </row>
    <row r="192" s="14" customFormat="1">
      <c r="A192" s="14"/>
      <c r="B192" s="244"/>
      <c r="C192" s="245"/>
      <c r="D192" s="235" t="s">
        <v>155</v>
      </c>
      <c r="E192" s="245"/>
      <c r="F192" s="247" t="s">
        <v>260</v>
      </c>
      <c r="G192" s="245"/>
      <c r="H192" s="248">
        <v>5.2199999999999998</v>
      </c>
      <c r="I192" s="249"/>
      <c r="J192" s="245"/>
      <c r="K192" s="245"/>
      <c r="L192" s="250"/>
      <c r="M192" s="251"/>
      <c r="N192" s="252"/>
      <c r="O192" s="252"/>
      <c r="P192" s="252"/>
      <c r="Q192" s="252"/>
      <c r="R192" s="252"/>
      <c r="S192" s="252"/>
      <c r="T192" s="253"/>
      <c r="U192" s="14"/>
      <c r="V192" s="14"/>
      <c r="W192" s="14"/>
      <c r="X192" s="14"/>
      <c r="Y192" s="14"/>
      <c r="Z192" s="14"/>
      <c r="AA192" s="14"/>
      <c r="AB192" s="14"/>
      <c r="AC192" s="14"/>
      <c r="AD192" s="14"/>
      <c r="AE192" s="14"/>
      <c r="AT192" s="254" t="s">
        <v>155</v>
      </c>
      <c r="AU192" s="254" t="s">
        <v>80</v>
      </c>
      <c r="AV192" s="14" t="s">
        <v>80</v>
      </c>
      <c r="AW192" s="14" t="s">
        <v>4</v>
      </c>
      <c r="AX192" s="14" t="s">
        <v>78</v>
      </c>
      <c r="AY192" s="254" t="s">
        <v>144</v>
      </c>
    </row>
    <row r="193" s="12" customFormat="1" ht="22.8" customHeight="1">
      <c r="A193" s="12"/>
      <c r="B193" s="199"/>
      <c r="C193" s="200"/>
      <c r="D193" s="201" t="s">
        <v>70</v>
      </c>
      <c r="E193" s="213" t="s">
        <v>261</v>
      </c>
      <c r="F193" s="213" t="s">
        <v>262</v>
      </c>
      <c r="G193" s="200"/>
      <c r="H193" s="200"/>
      <c r="I193" s="203"/>
      <c r="J193" s="214">
        <f>BK193</f>
        <v>0</v>
      </c>
      <c r="K193" s="200"/>
      <c r="L193" s="205"/>
      <c r="M193" s="206"/>
      <c r="N193" s="207"/>
      <c r="O193" s="207"/>
      <c r="P193" s="208">
        <f>SUM(P194:P267)</f>
        <v>0</v>
      </c>
      <c r="Q193" s="207"/>
      <c r="R193" s="208">
        <f>SUM(R194:R267)</f>
        <v>6.2442537800000002</v>
      </c>
      <c r="S193" s="207"/>
      <c r="T193" s="209">
        <f>SUM(T194:T267)</f>
        <v>1.0627500000000001</v>
      </c>
      <c r="U193" s="12"/>
      <c r="V193" s="12"/>
      <c r="W193" s="12"/>
      <c r="X193" s="12"/>
      <c r="Y193" s="12"/>
      <c r="Z193" s="12"/>
      <c r="AA193" s="12"/>
      <c r="AB193" s="12"/>
      <c r="AC193" s="12"/>
      <c r="AD193" s="12"/>
      <c r="AE193" s="12"/>
      <c r="AR193" s="210" t="s">
        <v>78</v>
      </c>
      <c r="AT193" s="211" t="s">
        <v>70</v>
      </c>
      <c r="AU193" s="211" t="s">
        <v>78</v>
      </c>
      <c r="AY193" s="210" t="s">
        <v>144</v>
      </c>
      <c r="BK193" s="212">
        <f>SUM(BK194:BK267)</f>
        <v>0</v>
      </c>
    </row>
    <row r="194" s="2" customFormat="1" ht="37.8" customHeight="1">
      <c r="A194" s="40"/>
      <c r="B194" s="41"/>
      <c r="C194" s="215" t="s">
        <v>8</v>
      </c>
      <c r="D194" s="215" t="s">
        <v>146</v>
      </c>
      <c r="E194" s="216" t="s">
        <v>263</v>
      </c>
      <c r="F194" s="217" t="s">
        <v>264</v>
      </c>
      <c r="G194" s="218" t="s">
        <v>265</v>
      </c>
      <c r="H194" s="219">
        <v>4.0199999999999996</v>
      </c>
      <c r="I194" s="220"/>
      <c r="J194" s="221">
        <f>ROUND(I194*H194,2)</f>
        <v>0</v>
      </c>
      <c r="K194" s="217" t="s">
        <v>150</v>
      </c>
      <c r="L194" s="46"/>
      <c r="M194" s="222" t="s">
        <v>19</v>
      </c>
      <c r="N194" s="223" t="s">
        <v>42</v>
      </c>
      <c r="O194" s="86"/>
      <c r="P194" s="224">
        <f>O194*H194</f>
        <v>0</v>
      </c>
      <c r="Q194" s="224">
        <v>0</v>
      </c>
      <c r="R194" s="224">
        <f>Q194*H194</f>
        <v>0</v>
      </c>
      <c r="S194" s="224">
        <v>0</v>
      </c>
      <c r="T194" s="225">
        <f>S194*H194</f>
        <v>0</v>
      </c>
      <c r="U194" s="40"/>
      <c r="V194" s="40"/>
      <c r="W194" s="40"/>
      <c r="X194" s="40"/>
      <c r="Y194" s="40"/>
      <c r="Z194" s="40"/>
      <c r="AA194" s="40"/>
      <c r="AB194" s="40"/>
      <c r="AC194" s="40"/>
      <c r="AD194" s="40"/>
      <c r="AE194" s="40"/>
      <c r="AR194" s="226" t="s">
        <v>151</v>
      </c>
      <c r="AT194" s="226" t="s">
        <v>146</v>
      </c>
      <c r="AU194" s="226" t="s">
        <v>80</v>
      </c>
      <c r="AY194" s="19" t="s">
        <v>144</v>
      </c>
      <c r="BE194" s="227">
        <f>IF(N194="základní",J194,0)</f>
        <v>0</v>
      </c>
      <c r="BF194" s="227">
        <f>IF(N194="snížená",J194,0)</f>
        <v>0</v>
      </c>
      <c r="BG194" s="227">
        <f>IF(N194="zákl. přenesená",J194,0)</f>
        <v>0</v>
      </c>
      <c r="BH194" s="227">
        <f>IF(N194="sníž. přenesená",J194,0)</f>
        <v>0</v>
      </c>
      <c r="BI194" s="227">
        <f>IF(N194="nulová",J194,0)</f>
        <v>0</v>
      </c>
      <c r="BJ194" s="19" t="s">
        <v>78</v>
      </c>
      <c r="BK194" s="227">
        <f>ROUND(I194*H194,2)</f>
        <v>0</v>
      </c>
      <c r="BL194" s="19" t="s">
        <v>151</v>
      </c>
      <c r="BM194" s="226" t="s">
        <v>266</v>
      </c>
    </row>
    <row r="195" s="2" customFormat="1">
      <c r="A195" s="40"/>
      <c r="B195" s="41"/>
      <c r="C195" s="42"/>
      <c r="D195" s="228" t="s">
        <v>153</v>
      </c>
      <c r="E195" s="42"/>
      <c r="F195" s="229" t="s">
        <v>267</v>
      </c>
      <c r="G195" s="42"/>
      <c r="H195" s="42"/>
      <c r="I195" s="230"/>
      <c r="J195" s="42"/>
      <c r="K195" s="42"/>
      <c r="L195" s="46"/>
      <c r="M195" s="231"/>
      <c r="N195" s="232"/>
      <c r="O195" s="86"/>
      <c r="P195" s="86"/>
      <c r="Q195" s="86"/>
      <c r="R195" s="86"/>
      <c r="S195" s="86"/>
      <c r="T195" s="87"/>
      <c r="U195" s="40"/>
      <c r="V195" s="40"/>
      <c r="W195" s="40"/>
      <c r="X195" s="40"/>
      <c r="Y195" s="40"/>
      <c r="Z195" s="40"/>
      <c r="AA195" s="40"/>
      <c r="AB195" s="40"/>
      <c r="AC195" s="40"/>
      <c r="AD195" s="40"/>
      <c r="AE195" s="40"/>
      <c r="AT195" s="19" t="s">
        <v>153</v>
      </c>
      <c r="AU195" s="19" t="s">
        <v>80</v>
      </c>
    </row>
    <row r="196" s="13" customFormat="1">
      <c r="A196" s="13"/>
      <c r="B196" s="233"/>
      <c r="C196" s="234"/>
      <c r="D196" s="235" t="s">
        <v>155</v>
      </c>
      <c r="E196" s="236" t="s">
        <v>19</v>
      </c>
      <c r="F196" s="237" t="s">
        <v>268</v>
      </c>
      <c r="G196" s="234"/>
      <c r="H196" s="236" t="s">
        <v>19</v>
      </c>
      <c r="I196" s="238"/>
      <c r="J196" s="234"/>
      <c r="K196" s="234"/>
      <c r="L196" s="239"/>
      <c r="M196" s="240"/>
      <c r="N196" s="241"/>
      <c r="O196" s="241"/>
      <c r="P196" s="241"/>
      <c r="Q196" s="241"/>
      <c r="R196" s="241"/>
      <c r="S196" s="241"/>
      <c r="T196" s="242"/>
      <c r="U196" s="13"/>
      <c r="V196" s="13"/>
      <c r="W196" s="13"/>
      <c r="X196" s="13"/>
      <c r="Y196" s="13"/>
      <c r="Z196" s="13"/>
      <c r="AA196" s="13"/>
      <c r="AB196" s="13"/>
      <c r="AC196" s="13"/>
      <c r="AD196" s="13"/>
      <c r="AE196" s="13"/>
      <c r="AT196" s="243" t="s">
        <v>155</v>
      </c>
      <c r="AU196" s="243" t="s">
        <v>80</v>
      </c>
      <c r="AV196" s="13" t="s">
        <v>78</v>
      </c>
      <c r="AW196" s="13" t="s">
        <v>32</v>
      </c>
      <c r="AX196" s="13" t="s">
        <v>71</v>
      </c>
      <c r="AY196" s="243" t="s">
        <v>144</v>
      </c>
    </row>
    <row r="197" s="13" customFormat="1">
      <c r="A197" s="13"/>
      <c r="B197" s="233"/>
      <c r="C197" s="234"/>
      <c r="D197" s="235" t="s">
        <v>155</v>
      </c>
      <c r="E197" s="236" t="s">
        <v>19</v>
      </c>
      <c r="F197" s="237" t="s">
        <v>269</v>
      </c>
      <c r="G197" s="234"/>
      <c r="H197" s="236" t="s">
        <v>19</v>
      </c>
      <c r="I197" s="238"/>
      <c r="J197" s="234"/>
      <c r="K197" s="234"/>
      <c r="L197" s="239"/>
      <c r="M197" s="240"/>
      <c r="N197" s="241"/>
      <c r="O197" s="241"/>
      <c r="P197" s="241"/>
      <c r="Q197" s="241"/>
      <c r="R197" s="241"/>
      <c r="S197" s="241"/>
      <c r="T197" s="242"/>
      <c r="U197" s="13"/>
      <c r="V197" s="13"/>
      <c r="W197" s="13"/>
      <c r="X197" s="13"/>
      <c r="Y197" s="13"/>
      <c r="Z197" s="13"/>
      <c r="AA197" s="13"/>
      <c r="AB197" s="13"/>
      <c r="AC197" s="13"/>
      <c r="AD197" s="13"/>
      <c r="AE197" s="13"/>
      <c r="AT197" s="243" t="s">
        <v>155</v>
      </c>
      <c r="AU197" s="243" t="s">
        <v>80</v>
      </c>
      <c r="AV197" s="13" t="s">
        <v>78</v>
      </c>
      <c r="AW197" s="13" t="s">
        <v>32</v>
      </c>
      <c r="AX197" s="13" t="s">
        <v>71</v>
      </c>
      <c r="AY197" s="243" t="s">
        <v>144</v>
      </c>
    </row>
    <row r="198" s="14" customFormat="1">
      <c r="A198" s="14"/>
      <c r="B198" s="244"/>
      <c r="C198" s="245"/>
      <c r="D198" s="235" t="s">
        <v>155</v>
      </c>
      <c r="E198" s="246" t="s">
        <v>19</v>
      </c>
      <c r="F198" s="247" t="s">
        <v>270</v>
      </c>
      <c r="G198" s="245"/>
      <c r="H198" s="248">
        <v>4.0199999999999996</v>
      </c>
      <c r="I198" s="249"/>
      <c r="J198" s="245"/>
      <c r="K198" s="245"/>
      <c r="L198" s="250"/>
      <c r="M198" s="251"/>
      <c r="N198" s="252"/>
      <c r="O198" s="252"/>
      <c r="P198" s="252"/>
      <c r="Q198" s="252"/>
      <c r="R198" s="252"/>
      <c r="S198" s="252"/>
      <c r="T198" s="253"/>
      <c r="U198" s="14"/>
      <c r="V198" s="14"/>
      <c r="W198" s="14"/>
      <c r="X198" s="14"/>
      <c r="Y198" s="14"/>
      <c r="Z198" s="14"/>
      <c r="AA198" s="14"/>
      <c r="AB198" s="14"/>
      <c r="AC198" s="14"/>
      <c r="AD198" s="14"/>
      <c r="AE198" s="14"/>
      <c r="AT198" s="254" t="s">
        <v>155</v>
      </c>
      <c r="AU198" s="254" t="s">
        <v>80</v>
      </c>
      <c r="AV198" s="14" t="s">
        <v>80</v>
      </c>
      <c r="AW198" s="14" t="s">
        <v>32</v>
      </c>
      <c r="AX198" s="14" t="s">
        <v>78</v>
      </c>
      <c r="AY198" s="254" t="s">
        <v>144</v>
      </c>
    </row>
    <row r="199" s="2" customFormat="1" ht="49.05" customHeight="1">
      <c r="A199" s="40"/>
      <c r="B199" s="41"/>
      <c r="C199" s="215" t="s">
        <v>271</v>
      </c>
      <c r="D199" s="215" t="s">
        <v>146</v>
      </c>
      <c r="E199" s="216" t="s">
        <v>272</v>
      </c>
      <c r="F199" s="217" t="s">
        <v>273</v>
      </c>
      <c r="G199" s="218" t="s">
        <v>265</v>
      </c>
      <c r="H199" s="219">
        <v>180.90000000000001</v>
      </c>
      <c r="I199" s="220"/>
      <c r="J199" s="221">
        <f>ROUND(I199*H199,2)</f>
        <v>0</v>
      </c>
      <c r="K199" s="217" t="s">
        <v>150</v>
      </c>
      <c r="L199" s="46"/>
      <c r="M199" s="222" t="s">
        <v>19</v>
      </c>
      <c r="N199" s="223" t="s">
        <v>42</v>
      </c>
      <c r="O199" s="86"/>
      <c r="P199" s="224">
        <f>O199*H199</f>
        <v>0</v>
      </c>
      <c r="Q199" s="224">
        <v>0</v>
      </c>
      <c r="R199" s="224">
        <f>Q199*H199</f>
        <v>0</v>
      </c>
      <c r="S199" s="224">
        <v>0</v>
      </c>
      <c r="T199" s="225">
        <f>S199*H199</f>
        <v>0</v>
      </c>
      <c r="U199" s="40"/>
      <c r="V199" s="40"/>
      <c r="W199" s="40"/>
      <c r="X199" s="40"/>
      <c r="Y199" s="40"/>
      <c r="Z199" s="40"/>
      <c r="AA199" s="40"/>
      <c r="AB199" s="40"/>
      <c r="AC199" s="40"/>
      <c r="AD199" s="40"/>
      <c r="AE199" s="40"/>
      <c r="AR199" s="226" t="s">
        <v>151</v>
      </c>
      <c r="AT199" s="226" t="s">
        <v>146</v>
      </c>
      <c r="AU199" s="226" t="s">
        <v>80</v>
      </c>
      <c r="AY199" s="19" t="s">
        <v>144</v>
      </c>
      <c r="BE199" s="227">
        <f>IF(N199="základní",J199,0)</f>
        <v>0</v>
      </c>
      <c r="BF199" s="227">
        <f>IF(N199="snížená",J199,0)</f>
        <v>0</v>
      </c>
      <c r="BG199" s="227">
        <f>IF(N199="zákl. přenesená",J199,0)</f>
        <v>0</v>
      </c>
      <c r="BH199" s="227">
        <f>IF(N199="sníž. přenesená",J199,0)</f>
        <v>0</v>
      </c>
      <c r="BI199" s="227">
        <f>IF(N199="nulová",J199,0)</f>
        <v>0</v>
      </c>
      <c r="BJ199" s="19" t="s">
        <v>78</v>
      </c>
      <c r="BK199" s="227">
        <f>ROUND(I199*H199,2)</f>
        <v>0</v>
      </c>
      <c r="BL199" s="19" t="s">
        <v>151</v>
      </c>
      <c r="BM199" s="226" t="s">
        <v>274</v>
      </c>
    </row>
    <row r="200" s="2" customFormat="1">
      <c r="A200" s="40"/>
      <c r="B200" s="41"/>
      <c r="C200" s="42"/>
      <c r="D200" s="228" t="s">
        <v>153</v>
      </c>
      <c r="E200" s="42"/>
      <c r="F200" s="229" t="s">
        <v>275</v>
      </c>
      <c r="G200" s="42"/>
      <c r="H200" s="42"/>
      <c r="I200" s="230"/>
      <c r="J200" s="42"/>
      <c r="K200" s="42"/>
      <c r="L200" s="46"/>
      <c r="M200" s="231"/>
      <c r="N200" s="232"/>
      <c r="O200" s="86"/>
      <c r="P200" s="86"/>
      <c r="Q200" s="86"/>
      <c r="R200" s="86"/>
      <c r="S200" s="86"/>
      <c r="T200" s="87"/>
      <c r="U200" s="40"/>
      <c r="V200" s="40"/>
      <c r="W200" s="40"/>
      <c r="X200" s="40"/>
      <c r="Y200" s="40"/>
      <c r="Z200" s="40"/>
      <c r="AA200" s="40"/>
      <c r="AB200" s="40"/>
      <c r="AC200" s="40"/>
      <c r="AD200" s="40"/>
      <c r="AE200" s="40"/>
      <c r="AT200" s="19" t="s">
        <v>153</v>
      </c>
      <c r="AU200" s="19" t="s">
        <v>80</v>
      </c>
    </row>
    <row r="201" s="14" customFormat="1">
      <c r="A201" s="14"/>
      <c r="B201" s="244"/>
      <c r="C201" s="245"/>
      <c r="D201" s="235" t="s">
        <v>155</v>
      </c>
      <c r="E201" s="245"/>
      <c r="F201" s="247" t="s">
        <v>276</v>
      </c>
      <c r="G201" s="245"/>
      <c r="H201" s="248">
        <v>180.90000000000001</v>
      </c>
      <c r="I201" s="249"/>
      <c r="J201" s="245"/>
      <c r="K201" s="245"/>
      <c r="L201" s="250"/>
      <c r="M201" s="251"/>
      <c r="N201" s="252"/>
      <c r="O201" s="252"/>
      <c r="P201" s="252"/>
      <c r="Q201" s="252"/>
      <c r="R201" s="252"/>
      <c r="S201" s="252"/>
      <c r="T201" s="253"/>
      <c r="U201" s="14"/>
      <c r="V201" s="14"/>
      <c r="W201" s="14"/>
      <c r="X201" s="14"/>
      <c r="Y201" s="14"/>
      <c r="Z201" s="14"/>
      <c r="AA201" s="14"/>
      <c r="AB201" s="14"/>
      <c r="AC201" s="14"/>
      <c r="AD201" s="14"/>
      <c r="AE201" s="14"/>
      <c r="AT201" s="254" t="s">
        <v>155</v>
      </c>
      <c r="AU201" s="254" t="s">
        <v>80</v>
      </c>
      <c r="AV201" s="14" t="s">
        <v>80</v>
      </c>
      <c r="AW201" s="14" t="s">
        <v>4</v>
      </c>
      <c r="AX201" s="14" t="s">
        <v>78</v>
      </c>
      <c r="AY201" s="254" t="s">
        <v>144</v>
      </c>
    </row>
    <row r="202" s="2" customFormat="1" ht="37.8" customHeight="1">
      <c r="A202" s="40"/>
      <c r="B202" s="41"/>
      <c r="C202" s="215" t="s">
        <v>277</v>
      </c>
      <c r="D202" s="215" t="s">
        <v>146</v>
      </c>
      <c r="E202" s="216" t="s">
        <v>278</v>
      </c>
      <c r="F202" s="217" t="s">
        <v>279</v>
      </c>
      <c r="G202" s="218" t="s">
        <v>265</v>
      </c>
      <c r="H202" s="219">
        <v>4.0199999999999996</v>
      </c>
      <c r="I202" s="220"/>
      <c r="J202" s="221">
        <f>ROUND(I202*H202,2)</f>
        <v>0</v>
      </c>
      <c r="K202" s="217" t="s">
        <v>150</v>
      </c>
      <c r="L202" s="46"/>
      <c r="M202" s="222" t="s">
        <v>19</v>
      </c>
      <c r="N202" s="223" t="s">
        <v>42</v>
      </c>
      <c r="O202" s="86"/>
      <c r="P202" s="224">
        <f>O202*H202</f>
        <v>0</v>
      </c>
      <c r="Q202" s="224">
        <v>0</v>
      </c>
      <c r="R202" s="224">
        <f>Q202*H202</f>
        <v>0</v>
      </c>
      <c r="S202" s="224">
        <v>0</v>
      </c>
      <c r="T202" s="225">
        <f>S202*H202</f>
        <v>0</v>
      </c>
      <c r="U202" s="40"/>
      <c r="V202" s="40"/>
      <c r="W202" s="40"/>
      <c r="X202" s="40"/>
      <c r="Y202" s="40"/>
      <c r="Z202" s="40"/>
      <c r="AA202" s="40"/>
      <c r="AB202" s="40"/>
      <c r="AC202" s="40"/>
      <c r="AD202" s="40"/>
      <c r="AE202" s="40"/>
      <c r="AR202" s="226" t="s">
        <v>151</v>
      </c>
      <c r="AT202" s="226" t="s">
        <v>146</v>
      </c>
      <c r="AU202" s="226" t="s">
        <v>80</v>
      </c>
      <c r="AY202" s="19" t="s">
        <v>144</v>
      </c>
      <c r="BE202" s="227">
        <f>IF(N202="základní",J202,0)</f>
        <v>0</v>
      </c>
      <c r="BF202" s="227">
        <f>IF(N202="snížená",J202,0)</f>
        <v>0</v>
      </c>
      <c r="BG202" s="227">
        <f>IF(N202="zákl. přenesená",J202,0)</f>
        <v>0</v>
      </c>
      <c r="BH202" s="227">
        <f>IF(N202="sníž. přenesená",J202,0)</f>
        <v>0</v>
      </c>
      <c r="BI202" s="227">
        <f>IF(N202="nulová",J202,0)</f>
        <v>0</v>
      </c>
      <c r="BJ202" s="19" t="s">
        <v>78</v>
      </c>
      <c r="BK202" s="227">
        <f>ROUND(I202*H202,2)</f>
        <v>0</v>
      </c>
      <c r="BL202" s="19" t="s">
        <v>151</v>
      </c>
      <c r="BM202" s="226" t="s">
        <v>280</v>
      </c>
    </row>
    <row r="203" s="2" customFormat="1">
      <c r="A203" s="40"/>
      <c r="B203" s="41"/>
      <c r="C203" s="42"/>
      <c r="D203" s="228" t="s">
        <v>153</v>
      </c>
      <c r="E203" s="42"/>
      <c r="F203" s="229" t="s">
        <v>281</v>
      </c>
      <c r="G203" s="42"/>
      <c r="H203" s="42"/>
      <c r="I203" s="230"/>
      <c r="J203" s="42"/>
      <c r="K203" s="42"/>
      <c r="L203" s="46"/>
      <c r="M203" s="231"/>
      <c r="N203" s="232"/>
      <c r="O203" s="86"/>
      <c r="P203" s="86"/>
      <c r="Q203" s="86"/>
      <c r="R203" s="86"/>
      <c r="S203" s="86"/>
      <c r="T203" s="87"/>
      <c r="U203" s="40"/>
      <c r="V203" s="40"/>
      <c r="W203" s="40"/>
      <c r="X203" s="40"/>
      <c r="Y203" s="40"/>
      <c r="Z203" s="40"/>
      <c r="AA203" s="40"/>
      <c r="AB203" s="40"/>
      <c r="AC203" s="40"/>
      <c r="AD203" s="40"/>
      <c r="AE203" s="40"/>
      <c r="AT203" s="19" t="s">
        <v>153</v>
      </c>
      <c r="AU203" s="19" t="s">
        <v>80</v>
      </c>
    </row>
    <row r="204" s="2" customFormat="1" ht="24.15" customHeight="1">
      <c r="A204" s="40"/>
      <c r="B204" s="41"/>
      <c r="C204" s="215" t="s">
        <v>282</v>
      </c>
      <c r="D204" s="215" t="s">
        <v>146</v>
      </c>
      <c r="E204" s="216" t="s">
        <v>283</v>
      </c>
      <c r="F204" s="217" t="s">
        <v>284</v>
      </c>
      <c r="G204" s="218" t="s">
        <v>96</v>
      </c>
      <c r="H204" s="219">
        <v>0.53900000000000003</v>
      </c>
      <c r="I204" s="220"/>
      <c r="J204" s="221">
        <f>ROUND(I204*H204,2)</f>
        <v>0</v>
      </c>
      <c r="K204" s="217" t="s">
        <v>150</v>
      </c>
      <c r="L204" s="46"/>
      <c r="M204" s="222" t="s">
        <v>19</v>
      </c>
      <c r="N204" s="223" t="s">
        <v>42</v>
      </c>
      <c r="O204" s="86"/>
      <c r="P204" s="224">
        <f>O204*H204</f>
        <v>0</v>
      </c>
      <c r="Q204" s="224">
        <v>0.50375000000000003</v>
      </c>
      <c r="R204" s="224">
        <f>Q204*H204</f>
        <v>0.27152125000000005</v>
      </c>
      <c r="S204" s="224">
        <v>1.95</v>
      </c>
      <c r="T204" s="225">
        <f>S204*H204</f>
        <v>1.05105</v>
      </c>
      <c r="U204" s="40"/>
      <c r="V204" s="40"/>
      <c r="W204" s="40"/>
      <c r="X204" s="40"/>
      <c r="Y204" s="40"/>
      <c r="Z204" s="40"/>
      <c r="AA204" s="40"/>
      <c r="AB204" s="40"/>
      <c r="AC204" s="40"/>
      <c r="AD204" s="40"/>
      <c r="AE204" s="40"/>
      <c r="AR204" s="226" t="s">
        <v>151</v>
      </c>
      <c r="AT204" s="226" t="s">
        <v>146</v>
      </c>
      <c r="AU204" s="226" t="s">
        <v>80</v>
      </c>
      <c r="AY204" s="19" t="s">
        <v>144</v>
      </c>
      <c r="BE204" s="227">
        <f>IF(N204="základní",J204,0)</f>
        <v>0</v>
      </c>
      <c r="BF204" s="227">
        <f>IF(N204="snížená",J204,0)</f>
        <v>0</v>
      </c>
      <c r="BG204" s="227">
        <f>IF(N204="zákl. přenesená",J204,0)</f>
        <v>0</v>
      </c>
      <c r="BH204" s="227">
        <f>IF(N204="sníž. přenesená",J204,0)</f>
        <v>0</v>
      </c>
      <c r="BI204" s="227">
        <f>IF(N204="nulová",J204,0)</f>
        <v>0</v>
      </c>
      <c r="BJ204" s="19" t="s">
        <v>78</v>
      </c>
      <c r="BK204" s="227">
        <f>ROUND(I204*H204,2)</f>
        <v>0</v>
      </c>
      <c r="BL204" s="19" t="s">
        <v>151</v>
      </c>
      <c r="BM204" s="226" t="s">
        <v>285</v>
      </c>
    </row>
    <row r="205" s="2" customFormat="1">
      <c r="A205" s="40"/>
      <c r="B205" s="41"/>
      <c r="C205" s="42"/>
      <c r="D205" s="228" t="s">
        <v>153</v>
      </c>
      <c r="E205" s="42"/>
      <c r="F205" s="229" t="s">
        <v>286</v>
      </c>
      <c r="G205" s="42"/>
      <c r="H205" s="42"/>
      <c r="I205" s="230"/>
      <c r="J205" s="42"/>
      <c r="K205" s="42"/>
      <c r="L205" s="46"/>
      <c r="M205" s="231"/>
      <c r="N205" s="232"/>
      <c r="O205" s="86"/>
      <c r="P205" s="86"/>
      <c r="Q205" s="86"/>
      <c r="R205" s="86"/>
      <c r="S205" s="86"/>
      <c r="T205" s="87"/>
      <c r="U205" s="40"/>
      <c r="V205" s="40"/>
      <c r="W205" s="40"/>
      <c r="X205" s="40"/>
      <c r="Y205" s="40"/>
      <c r="Z205" s="40"/>
      <c r="AA205" s="40"/>
      <c r="AB205" s="40"/>
      <c r="AC205" s="40"/>
      <c r="AD205" s="40"/>
      <c r="AE205" s="40"/>
      <c r="AT205" s="19" t="s">
        <v>153</v>
      </c>
      <c r="AU205" s="19" t="s">
        <v>80</v>
      </c>
    </row>
    <row r="206" s="13" customFormat="1">
      <c r="A206" s="13"/>
      <c r="B206" s="233"/>
      <c r="C206" s="234"/>
      <c r="D206" s="235" t="s">
        <v>155</v>
      </c>
      <c r="E206" s="236" t="s">
        <v>19</v>
      </c>
      <c r="F206" s="237" t="s">
        <v>287</v>
      </c>
      <c r="G206" s="234"/>
      <c r="H206" s="236" t="s">
        <v>19</v>
      </c>
      <c r="I206" s="238"/>
      <c r="J206" s="234"/>
      <c r="K206" s="234"/>
      <c r="L206" s="239"/>
      <c r="M206" s="240"/>
      <c r="N206" s="241"/>
      <c r="O206" s="241"/>
      <c r="P206" s="241"/>
      <c r="Q206" s="241"/>
      <c r="R206" s="241"/>
      <c r="S206" s="241"/>
      <c r="T206" s="242"/>
      <c r="U206" s="13"/>
      <c r="V206" s="13"/>
      <c r="W206" s="13"/>
      <c r="X206" s="13"/>
      <c r="Y206" s="13"/>
      <c r="Z206" s="13"/>
      <c r="AA206" s="13"/>
      <c r="AB206" s="13"/>
      <c r="AC206" s="13"/>
      <c r="AD206" s="13"/>
      <c r="AE206" s="13"/>
      <c r="AT206" s="243" t="s">
        <v>155</v>
      </c>
      <c r="AU206" s="243" t="s">
        <v>80</v>
      </c>
      <c r="AV206" s="13" t="s">
        <v>78</v>
      </c>
      <c r="AW206" s="13" t="s">
        <v>32</v>
      </c>
      <c r="AX206" s="13" t="s">
        <v>71</v>
      </c>
      <c r="AY206" s="243" t="s">
        <v>144</v>
      </c>
    </row>
    <row r="207" s="13" customFormat="1">
      <c r="A207" s="13"/>
      <c r="B207" s="233"/>
      <c r="C207" s="234"/>
      <c r="D207" s="235" t="s">
        <v>155</v>
      </c>
      <c r="E207" s="236" t="s">
        <v>19</v>
      </c>
      <c r="F207" s="237" t="s">
        <v>269</v>
      </c>
      <c r="G207" s="234"/>
      <c r="H207" s="236" t="s">
        <v>19</v>
      </c>
      <c r="I207" s="238"/>
      <c r="J207" s="234"/>
      <c r="K207" s="234"/>
      <c r="L207" s="239"/>
      <c r="M207" s="240"/>
      <c r="N207" s="241"/>
      <c r="O207" s="241"/>
      <c r="P207" s="241"/>
      <c r="Q207" s="241"/>
      <c r="R207" s="241"/>
      <c r="S207" s="241"/>
      <c r="T207" s="242"/>
      <c r="U207" s="13"/>
      <c r="V207" s="13"/>
      <c r="W207" s="13"/>
      <c r="X207" s="13"/>
      <c r="Y207" s="13"/>
      <c r="Z207" s="13"/>
      <c r="AA207" s="13"/>
      <c r="AB207" s="13"/>
      <c r="AC207" s="13"/>
      <c r="AD207" s="13"/>
      <c r="AE207" s="13"/>
      <c r="AT207" s="243" t="s">
        <v>155</v>
      </c>
      <c r="AU207" s="243" t="s">
        <v>80</v>
      </c>
      <c r="AV207" s="13" t="s">
        <v>78</v>
      </c>
      <c r="AW207" s="13" t="s">
        <v>32</v>
      </c>
      <c r="AX207" s="13" t="s">
        <v>71</v>
      </c>
      <c r="AY207" s="243" t="s">
        <v>144</v>
      </c>
    </row>
    <row r="208" s="14" customFormat="1">
      <c r="A208" s="14"/>
      <c r="B208" s="244"/>
      <c r="C208" s="245"/>
      <c r="D208" s="235" t="s">
        <v>155</v>
      </c>
      <c r="E208" s="246" t="s">
        <v>19</v>
      </c>
      <c r="F208" s="247" t="s">
        <v>288</v>
      </c>
      <c r="G208" s="245"/>
      <c r="H208" s="248">
        <v>0.53900000000000003</v>
      </c>
      <c r="I208" s="249"/>
      <c r="J208" s="245"/>
      <c r="K208" s="245"/>
      <c r="L208" s="250"/>
      <c r="M208" s="251"/>
      <c r="N208" s="252"/>
      <c r="O208" s="252"/>
      <c r="P208" s="252"/>
      <c r="Q208" s="252"/>
      <c r="R208" s="252"/>
      <c r="S208" s="252"/>
      <c r="T208" s="253"/>
      <c r="U208" s="14"/>
      <c r="V208" s="14"/>
      <c r="W208" s="14"/>
      <c r="X208" s="14"/>
      <c r="Y208" s="14"/>
      <c r="Z208" s="14"/>
      <c r="AA208" s="14"/>
      <c r="AB208" s="14"/>
      <c r="AC208" s="14"/>
      <c r="AD208" s="14"/>
      <c r="AE208" s="14"/>
      <c r="AT208" s="254" t="s">
        <v>155</v>
      </c>
      <c r="AU208" s="254" t="s">
        <v>80</v>
      </c>
      <c r="AV208" s="14" t="s">
        <v>80</v>
      </c>
      <c r="AW208" s="14" t="s">
        <v>32</v>
      </c>
      <c r="AX208" s="14" t="s">
        <v>78</v>
      </c>
      <c r="AY208" s="254" t="s">
        <v>144</v>
      </c>
    </row>
    <row r="209" s="2" customFormat="1" ht="21.75" customHeight="1">
      <c r="A209" s="40"/>
      <c r="B209" s="41"/>
      <c r="C209" s="277" t="s">
        <v>289</v>
      </c>
      <c r="D209" s="277" t="s">
        <v>290</v>
      </c>
      <c r="E209" s="278" t="s">
        <v>291</v>
      </c>
      <c r="F209" s="279" t="s">
        <v>292</v>
      </c>
      <c r="G209" s="280" t="s">
        <v>293</v>
      </c>
      <c r="H209" s="281">
        <v>164.39500000000001</v>
      </c>
      <c r="I209" s="282"/>
      <c r="J209" s="283">
        <f>ROUND(I209*H209,2)</f>
        <v>0</v>
      </c>
      <c r="K209" s="279" t="s">
        <v>150</v>
      </c>
      <c r="L209" s="284"/>
      <c r="M209" s="285" t="s">
        <v>19</v>
      </c>
      <c r="N209" s="286" t="s">
        <v>42</v>
      </c>
      <c r="O209" s="86"/>
      <c r="P209" s="224">
        <f>O209*H209</f>
        <v>0</v>
      </c>
      <c r="Q209" s="224">
        <v>0.0041000000000000003</v>
      </c>
      <c r="R209" s="224">
        <f>Q209*H209</f>
        <v>0.6740195000000001</v>
      </c>
      <c r="S209" s="224">
        <v>0</v>
      </c>
      <c r="T209" s="225">
        <f>S209*H209</f>
        <v>0</v>
      </c>
      <c r="U209" s="40"/>
      <c r="V209" s="40"/>
      <c r="W209" s="40"/>
      <c r="X209" s="40"/>
      <c r="Y209" s="40"/>
      <c r="Z209" s="40"/>
      <c r="AA209" s="40"/>
      <c r="AB209" s="40"/>
      <c r="AC209" s="40"/>
      <c r="AD209" s="40"/>
      <c r="AE209" s="40"/>
      <c r="AR209" s="226" t="s">
        <v>212</v>
      </c>
      <c r="AT209" s="226" t="s">
        <v>290</v>
      </c>
      <c r="AU209" s="226" t="s">
        <v>80</v>
      </c>
      <c r="AY209" s="19" t="s">
        <v>144</v>
      </c>
      <c r="BE209" s="227">
        <f>IF(N209="základní",J209,0)</f>
        <v>0</v>
      </c>
      <c r="BF209" s="227">
        <f>IF(N209="snížená",J209,0)</f>
        <v>0</v>
      </c>
      <c r="BG209" s="227">
        <f>IF(N209="zákl. přenesená",J209,0)</f>
        <v>0</v>
      </c>
      <c r="BH209" s="227">
        <f>IF(N209="sníž. přenesená",J209,0)</f>
        <v>0</v>
      </c>
      <c r="BI209" s="227">
        <f>IF(N209="nulová",J209,0)</f>
        <v>0</v>
      </c>
      <c r="BJ209" s="19" t="s">
        <v>78</v>
      </c>
      <c r="BK209" s="227">
        <f>ROUND(I209*H209,2)</f>
        <v>0</v>
      </c>
      <c r="BL209" s="19" t="s">
        <v>151</v>
      </c>
      <c r="BM209" s="226" t="s">
        <v>294</v>
      </c>
    </row>
    <row r="210" s="14" customFormat="1">
      <c r="A210" s="14"/>
      <c r="B210" s="244"/>
      <c r="C210" s="245"/>
      <c r="D210" s="235" t="s">
        <v>155</v>
      </c>
      <c r="E210" s="245"/>
      <c r="F210" s="247" t="s">
        <v>295</v>
      </c>
      <c r="G210" s="245"/>
      <c r="H210" s="248">
        <v>164.39500000000001</v>
      </c>
      <c r="I210" s="249"/>
      <c r="J210" s="245"/>
      <c r="K210" s="245"/>
      <c r="L210" s="250"/>
      <c r="M210" s="251"/>
      <c r="N210" s="252"/>
      <c r="O210" s="252"/>
      <c r="P210" s="252"/>
      <c r="Q210" s="252"/>
      <c r="R210" s="252"/>
      <c r="S210" s="252"/>
      <c r="T210" s="253"/>
      <c r="U210" s="14"/>
      <c r="V210" s="14"/>
      <c r="W210" s="14"/>
      <c r="X210" s="14"/>
      <c r="Y210" s="14"/>
      <c r="Z210" s="14"/>
      <c r="AA210" s="14"/>
      <c r="AB210" s="14"/>
      <c r="AC210" s="14"/>
      <c r="AD210" s="14"/>
      <c r="AE210" s="14"/>
      <c r="AT210" s="254" t="s">
        <v>155</v>
      </c>
      <c r="AU210" s="254" t="s">
        <v>80</v>
      </c>
      <c r="AV210" s="14" t="s">
        <v>80</v>
      </c>
      <c r="AW210" s="14" t="s">
        <v>4</v>
      </c>
      <c r="AX210" s="14" t="s">
        <v>78</v>
      </c>
      <c r="AY210" s="254" t="s">
        <v>144</v>
      </c>
    </row>
    <row r="211" s="2" customFormat="1" ht="33" customHeight="1">
      <c r="A211" s="40"/>
      <c r="B211" s="41"/>
      <c r="C211" s="215" t="s">
        <v>296</v>
      </c>
      <c r="D211" s="215" t="s">
        <v>146</v>
      </c>
      <c r="E211" s="216" t="s">
        <v>297</v>
      </c>
      <c r="F211" s="217" t="s">
        <v>298</v>
      </c>
      <c r="G211" s="218" t="s">
        <v>149</v>
      </c>
      <c r="H211" s="219">
        <v>1.6000000000000001</v>
      </c>
      <c r="I211" s="220"/>
      <c r="J211" s="221">
        <f>ROUND(I211*H211,2)</f>
        <v>0</v>
      </c>
      <c r="K211" s="217" t="s">
        <v>150</v>
      </c>
      <c r="L211" s="46"/>
      <c r="M211" s="222" t="s">
        <v>19</v>
      </c>
      <c r="N211" s="223" t="s">
        <v>42</v>
      </c>
      <c r="O211" s="86"/>
      <c r="P211" s="224">
        <f>O211*H211</f>
        <v>0</v>
      </c>
      <c r="Q211" s="224">
        <v>0.049840000000000002</v>
      </c>
      <c r="R211" s="224">
        <f>Q211*H211</f>
        <v>0.079744000000000009</v>
      </c>
      <c r="S211" s="224">
        <v>0</v>
      </c>
      <c r="T211" s="225">
        <f>S211*H211</f>
        <v>0</v>
      </c>
      <c r="U211" s="40"/>
      <c r="V211" s="40"/>
      <c r="W211" s="40"/>
      <c r="X211" s="40"/>
      <c r="Y211" s="40"/>
      <c r="Z211" s="40"/>
      <c r="AA211" s="40"/>
      <c r="AB211" s="40"/>
      <c r="AC211" s="40"/>
      <c r="AD211" s="40"/>
      <c r="AE211" s="40"/>
      <c r="AR211" s="226" t="s">
        <v>151</v>
      </c>
      <c r="AT211" s="226" t="s">
        <v>146</v>
      </c>
      <c r="AU211" s="226" t="s">
        <v>80</v>
      </c>
      <c r="AY211" s="19" t="s">
        <v>144</v>
      </c>
      <c r="BE211" s="227">
        <f>IF(N211="základní",J211,0)</f>
        <v>0</v>
      </c>
      <c r="BF211" s="227">
        <f>IF(N211="snížená",J211,0)</f>
        <v>0</v>
      </c>
      <c r="BG211" s="227">
        <f>IF(N211="zákl. přenesená",J211,0)</f>
        <v>0</v>
      </c>
      <c r="BH211" s="227">
        <f>IF(N211="sníž. přenesená",J211,0)</f>
        <v>0</v>
      </c>
      <c r="BI211" s="227">
        <f>IF(N211="nulová",J211,0)</f>
        <v>0</v>
      </c>
      <c r="BJ211" s="19" t="s">
        <v>78</v>
      </c>
      <c r="BK211" s="227">
        <f>ROUND(I211*H211,2)</f>
        <v>0</v>
      </c>
      <c r="BL211" s="19" t="s">
        <v>151</v>
      </c>
      <c r="BM211" s="226" t="s">
        <v>299</v>
      </c>
    </row>
    <row r="212" s="2" customFormat="1">
      <c r="A212" s="40"/>
      <c r="B212" s="41"/>
      <c r="C212" s="42"/>
      <c r="D212" s="228" t="s">
        <v>153</v>
      </c>
      <c r="E212" s="42"/>
      <c r="F212" s="229" t="s">
        <v>300</v>
      </c>
      <c r="G212" s="42"/>
      <c r="H212" s="42"/>
      <c r="I212" s="230"/>
      <c r="J212" s="42"/>
      <c r="K212" s="42"/>
      <c r="L212" s="46"/>
      <c r="M212" s="231"/>
      <c r="N212" s="232"/>
      <c r="O212" s="86"/>
      <c r="P212" s="86"/>
      <c r="Q212" s="86"/>
      <c r="R212" s="86"/>
      <c r="S212" s="86"/>
      <c r="T212" s="87"/>
      <c r="U212" s="40"/>
      <c r="V212" s="40"/>
      <c r="W212" s="40"/>
      <c r="X212" s="40"/>
      <c r="Y212" s="40"/>
      <c r="Z212" s="40"/>
      <c r="AA212" s="40"/>
      <c r="AB212" s="40"/>
      <c r="AC212" s="40"/>
      <c r="AD212" s="40"/>
      <c r="AE212" s="40"/>
      <c r="AT212" s="19" t="s">
        <v>153</v>
      </c>
      <c r="AU212" s="19" t="s">
        <v>80</v>
      </c>
    </row>
    <row r="213" s="13" customFormat="1">
      <c r="A213" s="13"/>
      <c r="B213" s="233"/>
      <c r="C213" s="234"/>
      <c r="D213" s="235" t="s">
        <v>155</v>
      </c>
      <c r="E213" s="236" t="s">
        <v>19</v>
      </c>
      <c r="F213" s="237" t="s">
        <v>301</v>
      </c>
      <c r="G213" s="234"/>
      <c r="H213" s="236" t="s">
        <v>19</v>
      </c>
      <c r="I213" s="238"/>
      <c r="J213" s="234"/>
      <c r="K213" s="234"/>
      <c r="L213" s="239"/>
      <c r="M213" s="240"/>
      <c r="N213" s="241"/>
      <c r="O213" s="241"/>
      <c r="P213" s="241"/>
      <c r="Q213" s="241"/>
      <c r="R213" s="241"/>
      <c r="S213" s="241"/>
      <c r="T213" s="242"/>
      <c r="U213" s="13"/>
      <c r="V213" s="13"/>
      <c r="W213" s="13"/>
      <c r="X213" s="13"/>
      <c r="Y213" s="13"/>
      <c r="Z213" s="13"/>
      <c r="AA213" s="13"/>
      <c r="AB213" s="13"/>
      <c r="AC213" s="13"/>
      <c r="AD213" s="13"/>
      <c r="AE213" s="13"/>
      <c r="AT213" s="243" t="s">
        <v>155</v>
      </c>
      <c r="AU213" s="243" t="s">
        <v>80</v>
      </c>
      <c r="AV213" s="13" t="s">
        <v>78</v>
      </c>
      <c r="AW213" s="13" t="s">
        <v>32</v>
      </c>
      <c r="AX213" s="13" t="s">
        <v>71</v>
      </c>
      <c r="AY213" s="243" t="s">
        <v>144</v>
      </c>
    </row>
    <row r="214" s="13" customFormat="1">
      <c r="A214" s="13"/>
      <c r="B214" s="233"/>
      <c r="C214" s="234"/>
      <c r="D214" s="235" t="s">
        <v>155</v>
      </c>
      <c r="E214" s="236" t="s">
        <v>19</v>
      </c>
      <c r="F214" s="237" t="s">
        <v>268</v>
      </c>
      <c r="G214" s="234"/>
      <c r="H214" s="236" t="s">
        <v>19</v>
      </c>
      <c r="I214" s="238"/>
      <c r="J214" s="234"/>
      <c r="K214" s="234"/>
      <c r="L214" s="239"/>
      <c r="M214" s="240"/>
      <c r="N214" s="241"/>
      <c r="O214" s="241"/>
      <c r="P214" s="241"/>
      <c r="Q214" s="241"/>
      <c r="R214" s="241"/>
      <c r="S214" s="241"/>
      <c r="T214" s="242"/>
      <c r="U214" s="13"/>
      <c r="V214" s="13"/>
      <c r="W214" s="13"/>
      <c r="X214" s="13"/>
      <c r="Y214" s="13"/>
      <c r="Z214" s="13"/>
      <c r="AA214" s="13"/>
      <c r="AB214" s="13"/>
      <c r="AC214" s="13"/>
      <c r="AD214" s="13"/>
      <c r="AE214" s="13"/>
      <c r="AT214" s="243" t="s">
        <v>155</v>
      </c>
      <c r="AU214" s="243" t="s">
        <v>80</v>
      </c>
      <c r="AV214" s="13" t="s">
        <v>78</v>
      </c>
      <c r="AW214" s="13" t="s">
        <v>32</v>
      </c>
      <c r="AX214" s="13" t="s">
        <v>71</v>
      </c>
      <c r="AY214" s="243" t="s">
        <v>144</v>
      </c>
    </row>
    <row r="215" s="13" customFormat="1">
      <c r="A215" s="13"/>
      <c r="B215" s="233"/>
      <c r="C215" s="234"/>
      <c r="D215" s="235" t="s">
        <v>155</v>
      </c>
      <c r="E215" s="236" t="s">
        <v>19</v>
      </c>
      <c r="F215" s="237" t="s">
        <v>269</v>
      </c>
      <c r="G215" s="234"/>
      <c r="H215" s="236" t="s">
        <v>19</v>
      </c>
      <c r="I215" s="238"/>
      <c r="J215" s="234"/>
      <c r="K215" s="234"/>
      <c r="L215" s="239"/>
      <c r="M215" s="240"/>
      <c r="N215" s="241"/>
      <c r="O215" s="241"/>
      <c r="P215" s="241"/>
      <c r="Q215" s="241"/>
      <c r="R215" s="241"/>
      <c r="S215" s="241"/>
      <c r="T215" s="242"/>
      <c r="U215" s="13"/>
      <c r="V215" s="13"/>
      <c r="W215" s="13"/>
      <c r="X215" s="13"/>
      <c r="Y215" s="13"/>
      <c r="Z215" s="13"/>
      <c r="AA215" s="13"/>
      <c r="AB215" s="13"/>
      <c r="AC215" s="13"/>
      <c r="AD215" s="13"/>
      <c r="AE215" s="13"/>
      <c r="AT215" s="243" t="s">
        <v>155</v>
      </c>
      <c r="AU215" s="243" t="s">
        <v>80</v>
      </c>
      <c r="AV215" s="13" t="s">
        <v>78</v>
      </c>
      <c r="AW215" s="13" t="s">
        <v>32</v>
      </c>
      <c r="AX215" s="13" t="s">
        <v>71</v>
      </c>
      <c r="AY215" s="243" t="s">
        <v>144</v>
      </c>
    </row>
    <row r="216" s="14" customFormat="1">
      <c r="A216" s="14"/>
      <c r="B216" s="244"/>
      <c r="C216" s="245"/>
      <c r="D216" s="235" t="s">
        <v>155</v>
      </c>
      <c r="E216" s="246" t="s">
        <v>19</v>
      </c>
      <c r="F216" s="247" t="s">
        <v>302</v>
      </c>
      <c r="G216" s="245"/>
      <c r="H216" s="248">
        <v>1.6000000000000001</v>
      </c>
      <c r="I216" s="249"/>
      <c r="J216" s="245"/>
      <c r="K216" s="245"/>
      <c r="L216" s="250"/>
      <c r="M216" s="251"/>
      <c r="N216" s="252"/>
      <c r="O216" s="252"/>
      <c r="P216" s="252"/>
      <c r="Q216" s="252"/>
      <c r="R216" s="252"/>
      <c r="S216" s="252"/>
      <c r="T216" s="253"/>
      <c r="U216" s="14"/>
      <c r="V216" s="14"/>
      <c r="W216" s="14"/>
      <c r="X216" s="14"/>
      <c r="Y216" s="14"/>
      <c r="Z216" s="14"/>
      <c r="AA216" s="14"/>
      <c r="AB216" s="14"/>
      <c r="AC216" s="14"/>
      <c r="AD216" s="14"/>
      <c r="AE216" s="14"/>
      <c r="AT216" s="254" t="s">
        <v>155</v>
      </c>
      <c r="AU216" s="254" t="s">
        <v>80</v>
      </c>
      <c r="AV216" s="14" t="s">
        <v>80</v>
      </c>
      <c r="AW216" s="14" t="s">
        <v>32</v>
      </c>
      <c r="AX216" s="14" t="s">
        <v>78</v>
      </c>
      <c r="AY216" s="254" t="s">
        <v>144</v>
      </c>
    </row>
    <row r="217" s="2" customFormat="1" ht="24.15" customHeight="1">
      <c r="A217" s="40"/>
      <c r="B217" s="41"/>
      <c r="C217" s="215" t="s">
        <v>7</v>
      </c>
      <c r="D217" s="215" t="s">
        <v>146</v>
      </c>
      <c r="E217" s="216" t="s">
        <v>303</v>
      </c>
      <c r="F217" s="217" t="s">
        <v>304</v>
      </c>
      <c r="G217" s="218" t="s">
        <v>149</v>
      </c>
      <c r="H217" s="219">
        <v>1.6000000000000001</v>
      </c>
      <c r="I217" s="220"/>
      <c r="J217" s="221">
        <f>ROUND(I217*H217,2)</f>
        <v>0</v>
      </c>
      <c r="K217" s="217" t="s">
        <v>150</v>
      </c>
      <c r="L217" s="46"/>
      <c r="M217" s="222" t="s">
        <v>19</v>
      </c>
      <c r="N217" s="223" t="s">
        <v>42</v>
      </c>
      <c r="O217" s="86"/>
      <c r="P217" s="224">
        <f>O217*H217</f>
        <v>0</v>
      </c>
      <c r="Q217" s="224">
        <v>0</v>
      </c>
      <c r="R217" s="224">
        <f>Q217*H217</f>
        <v>0</v>
      </c>
      <c r="S217" s="224">
        <v>0</v>
      </c>
      <c r="T217" s="225">
        <f>S217*H217</f>
        <v>0</v>
      </c>
      <c r="U217" s="40"/>
      <c r="V217" s="40"/>
      <c r="W217" s="40"/>
      <c r="X217" s="40"/>
      <c r="Y217" s="40"/>
      <c r="Z217" s="40"/>
      <c r="AA217" s="40"/>
      <c r="AB217" s="40"/>
      <c r="AC217" s="40"/>
      <c r="AD217" s="40"/>
      <c r="AE217" s="40"/>
      <c r="AR217" s="226" t="s">
        <v>151</v>
      </c>
      <c r="AT217" s="226" t="s">
        <v>146</v>
      </c>
      <c r="AU217" s="226" t="s">
        <v>80</v>
      </c>
      <c r="AY217" s="19" t="s">
        <v>144</v>
      </c>
      <c r="BE217" s="227">
        <f>IF(N217="základní",J217,0)</f>
        <v>0</v>
      </c>
      <c r="BF217" s="227">
        <f>IF(N217="snížená",J217,0)</f>
        <v>0</v>
      </c>
      <c r="BG217" s="227">
        <f>IF(N217="zákl. přenesená",J217,0)</f>
        <v>0</v>
      </c>
      <c r="BH217" s="227">
        <f>IF(N217="sníž. přenesená",J217,0)</f>
        <v>0</v>
      </c>
      <c r="BI217" s="227">
        <f>IF(N217="nulová",J217,0)</f>
        <v>0</v>
      </c>
      <c r="BJ217" s="19" t="s">
        <v>78</v>
      </c>
      <c r="BK217" s="227">
        <f>ROUND(I217*H217,2)</f>
        <v>0</v>
      </c>
      <c r="BL217" s="19" t="s">
        <v>151</v>
      </c>
      <c r="BM217" s="226" t="s">
        <v>305</v>
      </c>
    </row>
    <row r="218" s="2" customFormat="1">
      <c r="A218" s="40"/>
      <c r="B218" s="41"/>
      <c r="C218" s="42"/>
      <c r="D218" s="228" t="s">
        <v>153</v>
      </c>
      <c r="E218" s="42"/>
      <c r="F218" s="229" t="s">
        <v>306</v>
      </c>
      <c r="G218" s="42"/>
      <c r="H218" s="42"/>
      <c r="I218" s="230"/>
      <c r="J218" s="42"/>
      <c r="K218" s="42"/>
      <c r="L218" s="46"/>
      <c r="M218" s="231"/>
      <c r="N218" s="232"/>
      <c r="O218" s="86"/>
      <c r="P218" s="86"/>
      <c r="Q218" s="86"/>
      <c r="R218" s="86"/>
      <c r="S218" s="86"/>
      <c r="T218" s="87"/>
      <c r="U218" s="40"/>
      <c r="V218" s="40"/>
      <c r="W218" s="40"/>
      <c r="X218" s="40"/>
      <c r="Y218" s="40"/>
      <c r="Z218" s="40"/>
      <c r="AA218" s="40"/>
      <c r="AB218" s="40"/>
      <c r="AC218" s="40"/>
      <c r="AD218" s="40"/>
      <c r="AE218" s="40"/>
      <c r="AT218" s="19" t="s">
        <v>153</v>
      </c>
      <c r="AU218" s="19" t="s">
        <v>80</v>
      </c>
    </row>
    <row r="219" s="2" customFormat="1" ht="44.25" customHeight="1">
      <c r="A219" s="40"/>
      <c r="B219" s="41"/>
      <c r="C219" s="277" t="s">
        <v>307</v>
      </c>
      <c r="D219" s="277" t="s">
        <v>290</v>
      </c>
      <c r="E219" s="278" t="s">
        <v>308</v>
      </c>
      <c r="F219" s="279" t="s">
        <v>309</v>
      </c>
      <c r="G219" s="280" t="s">
        <v>149</v>
      </c>
      <c r="H219" s="281">
        <v>1.865</v>
      </c>
      <c r="I219" s="282"/>
      <c r="J219" s="283">
        <f>ROUND(I219*H219,2)</f>
        <v>0</v>
      </c>
      <c r="K219" s="279" t="s">
        <v>150</v>
      </c>
      <c r="L219" s="284"/>
      <c r="M219" s="285" t="s">
        <v>19</v>
      </c>
      <c r="N219" s="286" t="s">
        <v>42</v>
      </c>
      <c r="O219" s="86"/>
      <c r="P219" s="224">
        <f>O219*H219</f>
        <v>0</v>
      </c>
      <c r="Q219" s="224">
        <v>0.0054000000000000003</v>
      </c>
      <c r="R219" s="224">
        <f>Q219*H219</f>
        <v>0.010071</v>
      </c>
      <c r="S219" s="224">
        <v>0</v>
      </c>
      <c r="T219" s="225">
        <f>S219*H219</f>
        <v>0</v>
      </c>
      <c r="U219" s="40"/>
      <c r="V219" s="40"/>
      <c r="W219" s="40"/>
      <c r="X219" s="40"/>
      <c r="Y219" s="40"/>
      <c r="Z219" s="40"/>
      <c r="AA219" s="40"/>
      <c r="AB219" s="40"/>
      <c r="AC219" s="40"/>
      <c r="AD219" s="40"/>
      <c r="AE219" s="40"/>
      <c r="AR219" s="226" t="s">
        <v>212</v>
      </c>
      <c r="AT219" s="226" t="s">
        <v>290</v>
      </c>
      <c r="AU219" s="226" t="s">
        <v>80</v>
      </c>
      <c r="AY219" s="19" t="s">
        <v>144</v>
      </c>
      <c r="BE219" s="227">
        <f>IF(N219="základní",J219,0)</f>
        <v>0</v>
      </c>
      <c r="BF219" s="227">
        <f>IF(N219="snížená",J219,0)</f>
        <v>0</v>
      </c>
      <c r="BG219" s="227">
        <f>IF(N219="zákl. přenesená",J219,0)</f>
        <v>0</v>
      </c>
      <c r="BH219" s="227">
        <f>IF(N219="sníž. přenesená",J219,0)</f>
        <v>0</v>
      </c>
      <c r="BI219" s="227">
        <f>IF(N219="nulová",J219,0)</f>
        <v>0</v>
      </c>
      <c r="BJ219" s="19" t="s">
        <v>78</v>
      </c>
      <c r="BK219" s="227">
        <f>ROUND(I219*H219,2)</f>
        <v>0</v>
      </c>
      <c r="BL219" s="19" t="s">
        <v>151</v>
      </c>
      <c r="BM219" s="226" t="s">
        <v>310</v>
      </c>
    </row>
    <row r="220" s="14" customFormat="1">
      <c r="A220" s="14"/>
      <c r="B220" s="244"/>
      <c r="C220" s="245"/>
      <c r="D220" s="235" t="s">
        <v>155</v>
      </c>
      <c r="E220" s="245"/>
      <c r="F220" s="247" t="s">
        <v>311</v>
      </c>
      <c r="G220" s="245"/>
      <c r="H220" s="248">
        <v>1.865</v>
      </c>
      <c r="I220" s="249"/>
      <c r="J220" s="245"/>
      <c r="K220" s="245"/>
      <c r="L220" s="250"/>
      <c r="M220" s="251"/>
      <c r="N220" s="252"/>
      <c r="O220" s="252"/>
      <c r="P220" s="252"/>
      <c r="Q220" s="252"/>
      <c r="R220" s="252"/>
      <c r="S220" s="252"/>
      <c r="T220" s="253"/>
      <c r="U220" s="14"/>
      <c r="V220" s="14"/>
      <c r="W220" s="14"/>
      <c r="X220" s="14"/>
      <c r="Y220" s="14"/>
      <c r="Z220" s="14"/>
      <c r="AA220" s="14"/>
      <c r="AB220" s="14"/>
      <c r="AC220" s="14"/>
      <c r="AD220" s="14"/>
      <c r="AE220" s="14"/>
      <c r="AT220" s="254" t="s">
        <v>155</v>
      </c>
      <c r="AU220" s="254" t="s">
        <v>80</v>
      </c>
      <c r="AV220" s="14" t="s">
        <v>80</v>
      </c>
      <c r="AW220" s="14" t="s">
        <v>4</v>
      </c>
      <c r="AX220" s="14" t="s">
        <v>78</v>
      </c>
      <c r="AY220" s="254" t="s">
        <v>144</v>
      </c>
    </row>
    <row r="221" s="2" customFormat="1" ht="24.15" customHeight="1">
      <c r="A221" s="40"/>
      <c r="B221" s="41"/>
      <c r="C221" s="215" t="s">
        <v>312</v>
      </c>
      <c r="D221" s="215" t="s">
        <v>146</v>
      </c>
      <c r="E221" s="216" t="s">
        <v>313</v>
      </c>
      <c r="F221" s="217" t="s">
        <v>314</v>
      </c>
      <c r="G221" s="218" t="s">
        <v>265</v>
      </c>
      <c r="H221" s="219">
        <v>48</v>
      </c>
      <c r="I221" s="220"/>
      <c r="J221" s="221">
        <f>ROUND(I221*H221,2)</f>
        <v>0</v>
      </c>
      <c r="K221" s="217" t="s">
        <v>19</v>
      </c>
      <c r="L221" s="46"/>
      <c r="M221" s="222" t="s">
        <v>19</v>
      </c>
      <c r="N221" s="223" t="s">
        <v>42</v>
      </c>
      <c r="O221" s="86"/>
      <c r="P221" s="224">
        <f>O221*H221</f>
        <v>0</v>
      </c>
      <c r="Q221" s="224">
        <v>0</v>
      </c>
      <c r="R221" s="224">
        <f>Q221*H221</f>
        <v>0</v>
      </c>
      <c r="S221" s="224">
        <v>0</v>
      </c>
      <c r="T221" s="225">
        <f>S221*H221</f>
        <v>0</v>
      </c>
      <c r="U221" s="40"/>
      <c r="V221" s="40"/>
      <c r="W221" s="40"/>
      <c r="X221" s="40"/>
      <c r="Y221" s="40"/>
      <c r="Z221" s="40"/>
      <c r="AA221" s="40"/>
      <c r="AB221" s="40"/>
      <c r="AC221" s="40"/>
      <c r="AD221" s="40"/>
      <c r="AE221" s="40"/>
      <c r="AR221" s="226" t="s">
        <v>151</v>
      </c>
      <c r="AT221" s="226" t="s">
        <v>146</v>
      </c>
      <c r="AU221" s="226" t="s">
        <v>80</v>
      </c>
      <c r="AY221" s="19" t="s">
        <v>144</v>
      </c>
      <c r="BE221" s="227">
        <f>IF(N221="základní",J221,0)</f>
        <v>0</v>
      </c>
      <c r="BF221" s="227">
        <f>IF(N221="snížená",J221,0)</f>
        <v>0</v>
      </c>
      <c r="BG221" s="227">
        <f>IF(N221="zákl. přenesená",J221,0)</f>
        <v>0</v>
      </c>
      <c r="BH221" s="227">
        <f>IF(N221="sníž. přenesená",J221,0)</f>
        <v>0</v>
      </c>
      <c r="BI221" s="227">
        <f>IF(N221="nulová",J221,0)</f>
        <v>0</v>
      </c>
      <c r="BJ221" s="19" t="s">
        <v>78</v>
      </c>
      <c r="BK221" s="227">
        <f>ROUND(I221*H221,2)</f>
        <v>0</v>
      </c>
      <c r="BL221" s="19" t="s">
        <v>151</v>
      </c>
      <c r="BM221" s="226" t="s">
        <v>315</v>
      </c>
    </row>
    <row r="222" s="2" customFormat="1">
      <c r="A222" s="40"/>
      <c r="B222" s="41"/>
      <c r="C222" s="42"/>
      <c r="D222" s="235" t="s">
        <v>316</v>
      </c>
      <c r="E222" s="42"/>
      <c r="F222" s="287" t="s">
        <v>317</v>
      </c>
      <c r="G222" s="42"/>
      <c r="H222" s="42"/>
      <c r="I222" s="230"/>
      <c r="J222" s="42"/>
      <c r="K222" s="42"/>
      <c r="L222" s="46"/>
      <c r="M222" s="231"/>
      <c r="N222" s="232"/>
      <c r="O222" s="86"/>
      <c r="P222" s="86"/>
      <c r="Q222" s="86"/>
      <c r="R222" s="86"/>
      <c r="S222" s="86"/>
      <c r="T222" s="87"/>
      <c r="U222" s="40"/>
      <c r="V222" s="40"/>
      <c r="W222" s="40"/>
      <c r="X222" s="40"/>
      <c r="Y222" s="40"/>
      <c r="Z222" s="40"/>
      <c r="AA222" s="40"/>
      <c r="AB222" s="40"/>
      <c r="AC222" s="40"/>
      <c r="AD222" s="40"/>
      <c r="AE222" s="40"/>
      <c r="AT222" s="19" t="s">
        <v>316</v>
      </c>
      <c r="AU222" s="19" t="s">
        <v>80</v>
      </c>
    </row>
    <row r="223" s="13" customFormat="1">
      <c r="A223" s="13"/>
      <c r="B223" s="233"/>
      <c r="C223" s="234"/>
      <c r="D223" s="235" t="s">
        <v>155</v>
      </c>
      <c r="E223" s="236" t="s">
        <v>19</v>
      </c>
      <c r="F223" s="237" t="s">
        <v>318</v>
      </c>
      <c r="G223" s="234"/>
      <c r="H223" s="236" t="s">
        <v>19</v>
      </c>
      <c r="I223" s="238"/>
      <c r="J223" s="234"/>
      <c r="K223" s="234"/>
      <c r="L223" s="239"/>
      <c r="M223" s="240"/>
      <c r="N223" s="241"/>
      <c r="O223" s="241"/>
      <c r="P223" s="241"/>
      <c r="Q223" s="241"/>
      <c r="R223" s="241"/>
      <c r="S223" s="241"/>
      <c r="T223" s="242"/>
      <c r="U223" s="13"/>
      <c r="V223" s="13"/>
      <c r="W223" s="13"/>
      <c r="X223" s="13"/>
      <c r="Y223" s="13"/>
      <c r="Z223" s="13"/>
      <c r="AA223" s="13"/>
      <c r="AB223" s="13"/>
      <c r="AC223" s="13"/>
      <c r="AD223" s="13"/>
      <c r="AE223" s="13"/>
      <c r="AT223" s="243" t="s">
        <v>155</v>
      </c>
      <c r="AU223" s="243" t="s">
        <v>80</v>
      </c>
      <c r="AV223" s="13" t="s">
        <v>78</v>
      </c>
      <c r="AW223" s="13" t="s">
        <v>32</v>
      </c>
      <c r="AX223" s="13" t="s">
        <v>71</v>
      </c>
      <c r="AY223" s="243" t="s">
        <v>144</v>
      </c>
    </row>
    <row r="224" s="14" customFormat="1">
      <c r="A224" s="14"/>
      <c r="B224" s="244"/>
      <c r="C224" s="245"/>
      <c r="D224" s="235" t="s">
        <v>155</v>
      </c>
      <c r="E224" s="246" t="s">
        <v>19</v>
      </c>
      <c r="F224" s="247" t="s">
        <v>319</v>
      </c>
      <c r="G224" s="245"/>
      <c r="H224" s="248">
        <v>48</v>
      </c>
      <c r="I224" s="249"/>
      <c r="J224" s="245"/>
      <c r="K224" s="245"/>
      <c r="L224" s="250"/>
      <c r="M224" s="251"/>
      <c r="N224" s="252"/>
      <c r="O224" s="252"/>
      <c r="P224" s="252"/>
      <c r="Q224" s="252"/>
      <c r="R224" s="252"/>
      <c r="S224" s="252"/>
      <c r="T224" s="253"/>
      <c r="U224" s="14"/>
      <c r="V224" s="14"/>
      <c r="W224" s="14"/>
      <c r="X224" s="14"/>
      <c r="Y224" s="14"/>
      <c r="Z224" s="14"/>
      <c r="AA224" s="14"/>
      <c r="AB224" s="14"/>
      <c r="AC224" s="14"/>
      <c r="AD224" s="14"/>
      <c r="AE224" s="14"/>
      <c r="AT224" s="254" t="s">
        <v>155</v>
      </c>
      <c r="AU224" s="254" t="s">
        <v>80</v>
      </c>
      <c r="AV224" s="14" t="s">
        <v>80</v>
      </c>
      <c r="AW224" s="14" t="s">
        <v>32</v>
      </c>
      <c r="AX224" s="14" t="s">
        <v>78</v>
      </c>
      <c r="AY224" s="254" t="s">
        <v>144</v>
      </c>
    </row>
    <row r="225" s="2" customFormat="1" ht="33" customHeight="1">
      <c r="A225" s="40"/>
      <c r="B225" s="41"/>
      <c r="C225" s="215" t="s">
        <v>320</v>
      </c>
      <c r="D225" s="215" t="s">
        <v>146</v>
      </c>
      <c r="E225" s="216" t="s">
        <v>321</v>
      </c>
      <c r="F225" s="217" t="s">
        <v>322</v>
      </c>
      <c r="G225" s="218" t="s">
        <v>96</v>
      </c>
      <c r="H225" s="219">
        <v>0.23100000000000001</v>
      </c>
      <c r="I225" s="220"/>
      <c r="J225" s="221">
        <f>ROUND(I225*H225,2)</f>
        <v>0</v>
      </c>
      <c r="K225" s="217" t="s">
        <v>150</v>
      </c>
      <c r="L225" s="46"/>
      <c r="M225" s="222" t="s">
        <v>19</v>
      </c>
      <c r="N225" s="223" t="s">
        <v>42</v>
      </c>
      <c r="O225" s="86"/>
      <c r="P225" s="224">
        <f>O225*H225</f>
        <v>0</v>
      </c>
      <c r="Q225" s="224">
        <v>2.3010199999999998</v>
      </c>
      <c r="R225" s="224">
        <f>Q225*H225</f>
        <v>0.53153561999999999</v>
      </c>
      <c r="S225" s="224">
        <v>0</v>
      </c>
      <c r="T225" s="225">
        <f>S225*H225</f>
        <v>0</v>
      </c>
      <c r="U225" s="40"/>
      <c r="V225" s="40"/>
      <c r="W225" s="40"/>
      <c r="X225" s="40"/>
      <c r="Y225" s="40"/>
      <c r="Z225" s="40"/>
      <c r="AA225" s="40"/>
      <c r="AB225" s="40"/>
      <c r="AC225" s="40"/>
      <c r="AD225" s="40"/>
      <c r="AE225" s="40"/>
      <c r="AR225" s="226" t="s">
        <v>151</v>
      </c>
      <c r="AT225" s="226" t="s">
        <v>146</v>
      </c>
      <c r="AU225" s="226" t="s">
        <v>80</v>
      </c>
      <c r="AY225" s="19" t="s">
        <v>144</v>
      </c>
      <c r="BE225" s="227">
        <f>IF(N225="základní",J225,0)</f>
        <v>0</v>
      </c>
      <c r="BF225" s="227">
        <f>IF(N225="snížená",J225,0)</f>
        <v>0</v>
      </c>
      <c r="BG225" s="227">
        <f>IF(N225="zákl. přenesená",J225,0)</f>
        <v>0</v>
      </c>
      <c r="BH225" s="227">
        <f>IF(N225="sníž. přenesená",J225,0)</f>
        <v>0</v>
      </c>
      <c r="BI225" s="227">
        <f>IF(N225="nulová",J225,0)</f>
        <v>0</v>
      </c>
      <c r="BJ225" s="19" t="s">
        <v>78</v>
      </c>
      <c r="BK225" s="227">
        <f>ROUND(I225*H225,2)</f>
        <v>0</v>
      </c>
      <c r="BL225" s="19" t="s">
        <v>151</v>
      </c>
      <c r="BM225" s="226" t="s">
        <v>323</v>
      </c>
    </row>
    <row r="226" s="2" customFormat="1">
      <c r="A226" s="40"/>
      <c r="B226" s="41"/>
      <c r="C226" s="42"/>
      <c r="D226" s="228" t="s">
        <v>153</v>
      </c>
      <c r="E226" s="42"/>
      <c r="F226" s="229" t="s">
        <v>324</v>
      </c>
      <c r="G226" s="42"/>
      <c r="H226" s="42"/>
      <c r="I226" s="230"/>
      <c r="J226" s="42"/>
      <c r="K226" s="42"/>
      <c r="L226" s="46"/>
      <c r="M226" s="231"/>
      <c r="N226" s="232"/>
      <c r="O226" s="86"/>
      <c r="P226" s="86"/>
      <c r="Q226" s="86"/>
      <c r="R226" s="86"/>
      <c r="S226" s="86"/>
      <c r="T226" s="87"/>
      <c r="U226" s="40"/>
      <c r="V226" s="40"/>
      <c r="W226" s="40"/>
      <c r="X226" s="40"/>
      <c r="Y226" s="40"/>
      <c r="Z226" s="40"/>
      <c r="AA226" s="40"/>
      <c r="AB226" s="40"/>
      <c r="AC226" s="40"/>
      <c r="AD226" s="40"/>
      <c r="AE226" s="40"/>
      <c r="AT226" s="19" t="s">
        <v>153</v>
      </c>
      <c r="AU226" s="19" t="s">
        <v>80</v>
      </c>
    </row>
    <row r="227" s="13" customFormat="1">
      <c r="A227" s="13"/>
      <c r="B227" s="233"/>
      <c r="C227" s="234"/>
      <c r="D227" s="235" t="s">
        <v>155</v>
      </c>
      <c r="E227" s="236" t="s">
        <v>19</v>
      </c>
      <c r="F227" s="237" t="s">
        <v>325</v>
      </c>
      <c r="G227" s="234"/>
      <c r="H227" s="236" t="s">
        <v>19</v>
      </c>
      <c r="I227" s="238"/>
      <c r="J227" s="234"/>
      <c r="K227" s="234"/>
      <c r="L227" s="239"/>
      <c r="M227" s="240"/>
      <c r="N227" s="241"/>
      <c r="O227" s="241"/>
      <c r="P227" s="241"/>
      <c r="Q227" s="241"/>
      <c r="R227" s="241"/>
      <c r="S227" s="241"/>
      <c r="T227" s="242"/>
      <c r="U227" s="13"/>
      <c r="V227" s="13"/>
      <c r="W227" s="13"/>
      <c r="X227" s="13"/>
      <c r="Y227" s="13"/>
      <c r="Z227" s="13"/>
      <c r="AA227" s="13"/>
      <c r="AB227" s="13"/>
      <c r="AC227" s="13"/>
      <c r="AD227" s="13"/>
      <c r="AE227" s="13"/>
      <c r="AT227" s="243" t="s">
        <v>155</v>
      </c>
      <c r="AU227" s="243" t="s">
        <v>80</v>
      </c>
      <c r="AV227" s="13" t="s">
        <v>78</v>
      </c>
      <c r="AW227" s="13" t="s">
        <v>32</v>
      </c>
      <c r="AX227" s="13" t="s">
        <v>71</v>
      </c>
      <c r="AY227" s="243" t="s">
        <v>144</v>
      </c>
    </row>
    <row r="228" s="13" customFormat="1">
      <c r="A228" s="13"/>
      <c r="B228" s="233"/>
      <c r="C228" s="234"/>
      <c r="D228" s="235" t="s">
        <v>155</v>
      </c>
      <c r="E228" s="236" t="s">
        <v>19</v>
      </c>
      <c r="F228" s="237" t="s">
        <v>318</v>
      </c>
      <c r="G228" s="234"/>
      <c r="H228" s="236" t="s">
        <v>19</v>
      </c>
      <c r="I228" s="238"/>
      <c r="J228" s="234"/>
      <c r="K228" s="234"/>
      <c r="L228" s="239"/>
      <c r="M228" s="240"/>
      <c r="N228" s="241"/>
      <c r="O228" s="241"/>
      <c r="P228" s="241"/>
      <c r="Q228" s="241"/>
      <c r="R228" s="241"/>
      <c r="S228" s="241"/>
      <c r="T228" s="242"/>
      <c r="U228" s="13"/>
      <c r="V228" s="13"/>
      <c r="W228" s="13"/>
      <c r="X228" s="13"/>
      <c r="Y228" s="13"/>
      <c r="Z228" s="13"/>
      <c r="AA228" s="13"/>
      <c r="AB228" s="13"/>
      <c r="AC228" s="13"/>
      <c r="AD228" s="13"/>
      <c r="AE228" s="13"/>
      <c r="AT228" s="243" t="s">
        <v>155</v>
      </c>
      <c r="AU228" s="243" t="s">
        <v>80</v>
      </c>
      <c r="AV228" s="13" t="s">
        <v>78</v>
      </c>
      <c r="AW228" s="13" t="s">
        <v>32</v>
      </c>
      <c r="AX228" s="13" t="s">
        <v>71</v>
      </c>
      <c r="AY228" s="243" t="s">
        <v>144</v>
      </c>
    </row>
    <row r="229" s="14" customFormat="1">
      <c r="A229" s="14"/>
      <c r="B229" s="244"/>
      <c r="C229" s="245"/>
      <c r="D229" s="235" t="s">
        <v>155</v>
      </c>
      <c r="E229" s="246" t="s">
        <v>19</v>
      </c>
      <c r="F229" s="247" t="s">
        <v>326</v>
      </c>
      <c r="G229" s="245"/>
      <c r="H229" s="248">
        <v>0.23100000000000001</v>
      </c>
      <c r="I229" s="249"/>
      <c r="J229" s="245"/>
      <c r="K229" s="245"/>
      <c r="L229" s="250"/>
      <c r="M229" s="251"/>
      <c r="N229" s="252"/>
      <c r="O229" s="252"/>
      <c r="P229" s="252"/>
      <c r="Q229" s="252"/>
      <c r="R229" s="252"/>
      <c r="S229" s="252"/>
      <c r="T229" s="253"/>
      <c r="U229" s="14"/>
      <c r="V229" s="14"/>
      <c r="W229" s="14"/>
      <c r="X229" s="14"/>
      <c r="Y229" s="14"/>
      <c r="Z229" s="14"/>
      <c r="AA229" s="14"/>
      <c r="AB229" s="14"/>
      <c r="AC229" s="14"/>
      <c r="AD229" s="14"/>
      <c r="AE229" s="14"/>
      <c r="AT229" s="254" t="s">
        <v>155</v>
      </c>
      <c r="AU229" s="254" t="s">
        <v>80</v>
      </c>
      <c r="AV229" s="14" t="s">
        <v>80</v>
      </c>
      <c r="AW229" s="14" t="s">
        <v>32</v>
      </c>
      <c r="AX229" s="14" t="s">
        <v>71</v>
      </c>
      <c r="AY229" s="254" t="s">
        <v>144</v>
      </c>
    </row>
    <row r="230" s="16" customFormat="1">
      <c r="A230" s="16"/>
      <c r="B230" s="266"/>
      <c r="C230" s="267"/>
      <c r="D230" s="235" t="s">
        <v>155</v>
      </c>
      <c r="E230" s="268" t="s">
        <v>19</v>
      </c>
      <c r="F230" s="269" t="s">
        <v>202</v>
      </c>
      <c r="G230" s="267"/>
      <c r="H230" s="270">
        <v>0.23100000000000001</v>
      </c>
      <c r="I230" s="271"/>
      <c r="J230" s="267"/>
      <c r="K230" s="267"/>
      <c r="L230" s="272"/>
      <c r="M230" s="273"/>
      <c r="N230" s="274"/>
      <c r="O230" s="274"/>
      <c r="P230" s="274"/>
      <c r="Q230" s="274"/>
      <c r="R230" s="274"/>
      <c r="S230" s="274"/>
      <c r="T230" s="275"/>
      <c r="U230" s="16"/>
      <c r="V230" s="16"/>
      <c r="W230" s="16"/>
      <c r="X230" s="16"/>
      <c r="Y230" s="16"/>
      <c r="Z230" s="16"/>
      <c r="AA230" s="16"/>
      <c r="AB230" s="16"/>
      <c r="AC230" s="16"/>
      <c r="AD230" s="16"/>
      <c r="AE230" s="16"/>
      <c r="AT230" s="276" t="s">
        <v>155</v>
      </c>
      <c r="AU230" s="276" t="s">
        <v>80</v>
      </c>
      <c r="AV230" s="16" t="s">
        <v>151</v>
      </c>
      <c r="AW230" s="16" t="s">
        <v>32</v>
      </c>
      <c r="AX230" s="16" t="s">
        <v>78</v>
      </c>
      <c r="AY230" s="276" t="s">
        <v>144</v>
      </c>
    </row>
    <row r="231" s="2" customFormat="1" ht="33" customHeight="1">
      <c r="A231" s="40"/>
      <c r="B231" s="41"/>
      <c r="C231" s="215" t="s">
        <v>327</v>
      </c>
      <c r="D231" s="215" t="s">
        <v>146</v>
      </c>
      <c r="E231" s="216" t="s">
        <v>328</v>
      </c>
      <c r="F231" s="217" t="s">
        <v>329</v>
      </c>
      <c r="G231" s="218" t="s">
        <v>96</v>
      </c>
      <c r="H231" s="219">
        <v>1.738</v>
      </c>
      <c r="I231" s="220"/>
      <c r="J231" s="221">
        <f>ROUND(I231*H231,2)</f>
        <v>0</v>
      </c>
      <c r="K231" s="217" t="s">
        <v>150</v>
      </c>
      <c r="L231" s="46"/>
      <c r="M231" s="222" t="s">
        <v>19</v>
      </c>
      <c r="N231" s="223" t="s">
        <v>42</v>
      </c>
      <c r="O231" s="86"/>
      <c r="P231" s="224">
        <f>O231*H231</f>
        <v>0</v>
      </c>
      <c r="Q231" s="224">
        <v>2.5018699999999998</v>
      </c>
      <c r="R231" s="224">
        <f>Q231*H231</f>
        <v>4.3482500599999998</v>
      </c>
      <c r="S231" s="224">
        <v>0</v>
      </c>
      <c r="T231" s="225">
        <f>S231*H231</f>
        <v>0</v>
      </c>
      <c r="U231" s="40"/>
      <c r="V231" s="40"/>
      <c r="W231" s="40"/>
      <c r="X231" s="40"/>
      <c r="Y231" s="40"/>
      <c r="Z231" s="40"/>
      <c r="AA231" s="40"/>
      <c r="AB231" s="40"/>
      <c r="AC231" s="40"/>
      <c r="AD231" s="40"/>
      <c r="AE231" s="40"/>
      <c r="AR231" s="226" t="s">
        <v>151</v>
      </c>
      <c r="AT231" s="226" t="s">
        <v>146</v>
      </c>
      <c r="AU231" s="226" t="s">
        <v>80</v>
      </c>
      <c r="AY231" s="19" t="s">
        <v>144</v>
      </c>
      <c r="BE231" s="227">
        <f>IF(N231="základní",J231,0)</f>
        <v>0</v>
      </c>
      <c r="BF231" s="227">
        <f>IF(N231="snížená",J231,0)</f>
        <v>0</v>
      </c>
      <c r="BG231" s="227">
        <f>IF(N231="zákl. přenesená",J231,0)</f>
        <v>0</v>
      </c>
      <c r="BH231" s="227">
        <f>IF(N231="sníž. přenesená",J231,0)</f>
        <v>0</v>
      </c>
      <c r="BI231" s="227">
        <f>IF(N231="nulová",J231,0)</f>
        <v>0</v>
      </c>
      <c r="BJ231" s="19" t="s">
        <v>78</v>
      </c>
      <c r="BK231" s="227">
        <f>ROUND(I231*H231,2)</f>
        <v>0</v>
      </c>
      <c r="BL231" s="19" t="s">
        <v>151</v>
      </c>
      <c r="BM231" s="226" t="s">
        <v>330</v>
      </c>
    </row>
    <row r="232" s="2" customFormat="1">
      <c r="A232" s="40"/>
      <c r="B232" s="41"/>
      <c r="C232" s="42"/>
      <c r="D232" s="228" t="s">
        <v>153</v>
      </c>
      <c r="E232" s="42"/>
      <c r="F232" s="229" t="s">
        <v>331</v>
      </c>
      <c r="G232" s="42"/>
      <c r="H232" s="42"/>
      <c r="I232" s="230"/>
      <c r="J232" s="42"/>
      <c r="K232" s="42"/>
      <c r="L232" s="46"/>
      <c r="M232" s="231"/>
      <c r="N232" s="232"/>
      <c r="O232" s="86"/>
      <c r="P232" s="86"/>
      <c r="Q232" s="86"/>
      <c r="R232" s="86"/>
      <c r="S232" s="86"/>
      <c r="T232" s="87"/>
      <c r="U232" s="40"/>
      <c r="V232" s="40"/>
      <c r="W232" s="40"/>
      <c r="X232" s="40"/>
      <c r="Y232" s="40"/>
      <c r="Z232" s="40"/>
      <c r="AA232" s="40"/>
      <c r="AB232" s="40"/>
      <c r="AC232" s="40"/>
      <c r="AD232" s="40"/>
      <c r="AE232" s="40"/>
      <c r="AT232" s="19" t="s">
        <v>153</v>
      </c>
      <c r="AU232" s="19" t="s">
        <v>80</v>
      </c>
    </row>
    <row r="233" s="13" customFormat="1">
      <c r="A233" s="13"/>
      <c r="B233" s="233"/>
      <c r="C233" s="234"/>
      <c r="D233" s="235" t="s">
        <v>155</v>
      </c>
      <c r="E233" s="236" t="s">
        <v>19</v>
      </c>
      <c r="F233" s="237" t="s">
        <v>318</v>
      </c>
      <c r="G233" s="234"/>
      <c r="H233" s="236" t="s">
        <v>19</v>
      </c>
      <c r="I233" s="238"/>
      <c r="J233" s="234"/>
      <c r="K233" s="234"/>
      <c r="L233" s="239"/>
      <c r="M233" s="240"/>
      <c r="N233" s="241"/>
      <c r="O233" s="241"/>
      <c r="P233" s="241"/>
      <c r="Q233" s="241"/>
      <c r="R233" s="241"/>
      <c r="S233" s="241"/>
      <c r="T233" s="242"/>
      <c r="U233" s="13"/>
      <c r="V233" s="13"/>
      <c r="W233" s="13"/>
      <c r="X233" s="13"/>
      <c r="Y233" s="13"/>
      <c r="Z233" s="13"/>
      <c r="AA233" s="13"/>
      <c r="AB233" s="13"/>
      <c r="AC233" s="13"/>
      <c r="AD233" s="13"/>
      <c r="AE233" s="13"/>
      <c r="AT233" s="243" t="s">
        <v>155</v>
      </c>
      <c r="AU233" s="243" t="s">
        <v>80</v>
      </c>
      <c r="AV233" s="13" t="s">
        <v>78</v>
      </c>
      <c r="AW233" s="13" t="s">
        <v>32</v>
      </c>
      <c r="AX233" s="13" t="s">
        <v>71</v>
      </c>
      <c r="AY233" s="243" t="s">
        <v>144</v>
      </c>
    </row>
    <row r="234" s="14" customFormat="1">
      <c r="A234" s="14"/>
      <c r="B234" s="244"/>
      <c r="C234" s="245"/>
      <c r="D234" s="235" t="s">
        <v>155</v>
      </c>
      <c r="E234" s="246" t="s">
        <v>19</v>
      </c>
      <c r="F234" s="247" t="s">
        <v>332</v>
      </c>
      <c r="G234" s="245"/>
      <c r="H234" s="248">
        <v>0.89200000000000002</v>
      </c>
      <c r="I234" s="249"/>
      <c r="J234" s="245"/>
      <c r="K234" s="245"/>
      <c r="L234" s="250"/>
      <c r="M234" s="251"/>
      <c r="N234" s="252"/>
      <c r="O234" s="252"/>
      <c r="P234" s="252"/>
      <c r="Q234" s="252"/>
      <c r="R234" s="252"/>
      <c r="S234" s="252"/>
      <c r="T234" s="253"/>
      <c r="U234" s="14"/>
      <c r="V234" s="14"/>
      <c r="W234" s="14"/>
      <c r="X234" s="14"/>
      <c r="Y234" s="14"/>
      <c r="Z234" s="14"/>
      <c r="AA234" s="14"/>
      <c r="AB234" s="14"/>
      <c r="AC234" s="14"/>
      <c r="AD234" s="14"/>
      <c r="AE234" s="14"/>
      <c r="AT234" s="254" t="s">
        <v>155</v>
      </c>
      <c r="AU234" s="254" t="s">
        <v>80</v>
      </c>
      <c r="AV234" s="14" t="s">
        <v>80</v>
      </c>
      <c r="AW234" s="14" t="s">
        <v>32</v>
      </c>
      <c r="AX234" s="14" t="s">
        <v>71</v>
      </c>
      <c r="AY234" s="254" t="s">
        <v>144</v>
      </c>
    </row>
    <row r="235" s="14" customFormat="1">
      <c r="A235" s="14"/>
      <c r="B235" s="244"/>
      <c r="C235" s="245"/>
      <c r="D235" s="235" t="s">
        <v>155</v>
      </c>
      <c r="E235" s="246" t="s">
        <v>19</v>
      </c>
      <c r="F235" s="247" t="s">
        <v>333</v>
      </c>
      <c r="G235" s="245"/>
      <c r="H235" s="248">
        <v>0.54900000000000004</v>
      </c>
      <c r="I235" s="249"/>
      <c r="J235" s="245"/>
      <c r="K235" s="245"/>
      <c r="L235" s="250"/>
      <c r="M235" s="251"/>
      <c r="N235" s="252"/>
      <c r="O235" s="252"/>
      <c r="P235" s="252"/>
      <c r="Q235" s="252"/>
      <c r="R235" s="252"/>
      <c r="S235" s="252"/>
      <c r="T235" s="253"/>
      <c r="U235" s="14"/>
      <c r="V235" s="14"/>
      <c r="W235" s="14"/>
      <c r="X235" s="14"/>
      <c r="Y235" s="14"/>
      <c r="Z235" s="14"/>
      <c r="AA235" s="14"/>
      <c r="AB235" s="14"/>
      <c r="AC235" s="14"/>
      <c r="AD235" s="14"/>
      <c r="AE235" s="14"/>
      <c r="AT235" s="254" t="s">
        <v>155</v>
      </c>
      <c r="AU235" s="254" t="s">
        <v>80</v>
      </c>
      <c r="AV235" s="14" t="s">
        <v>80</v>
      </c>
      <c r="AW235" s="14" t="s">
        <v>32</v>
      </c>
      <c r="AX235" s="14" t="s">
        <v>71</v>
      </c>
      <c r="AY235" s="254" t="s">
        <v>144</v>
      </c>
    </row>
    <row r="236" s="14" customFormat="1">
      <c r="A236" s="14"/>
      <c r="B236" s="244"/>
      <c r="C236" s="245"/>
      <c r="D236" s="235" t="s">
        <v>155</v>
      </c>
      <c r="E236" s="246" t="s">
        <v>19</v>
      </c>
      <c r="F236" s="247" t="s">
        <v>334</v>
      </c>
      <c r="G236" s="245"/>
      <c r="H236" s="248">
        <v>0.29699999999999999</v>
      </c>
      <c r="I236" s="249"/>
      <c r="J236" s="245"/>
      <c r="K236" s="245"/>
      <c r="L236" s="250"/>
      <c r="M236" s="251"/>
      <c r="N236" s="252"/>
      <c r="O236" s="252"/>
      <c r="P236" s="252"/>
      <c r="Q236" s="252"/>
      <c r="R236" s="252"/>
      <c r="S236" s="252"/>
      <c r="T236" s="253"/>
      <c r="U236" s="14"/>
      <c r="V236" s="14"/>
      <c r="W236" s="14"/>
      <c r="X236" s="14"/>
      <c r="Y236" s="14"/>
      <c r="Z236" s="14"/>
      <c r="AA236" s="14"/>
      <c r="AB236" s="14"/>
      <c r="AC236" s="14"/>
      <c r="AD236" s="14"/>
      <c r="AE236" s="14"/>
      <c r="AT236" s="254" t="s">
        <v>155</v>
      </c>
      <c r="AU236" s="254" t="s">
        <v>80</v>
      </c>
      <c r="AV236" s="14" t="s">
        <v>80</v>
      </c>
      <c r="AW236" s="14" t="s">
        <v>32</v>
      </c>
      <c r="AX236" s="14" t="s">
        <v>71</v>
      </c>
      <c r="AY236" s="254" t="s">
        <v>144</v>
      </c>
    </row>
    <row r="237" s="16" customFormat="1">
      <c r="A237" s="16"/>
      <c r="B237" s="266"/>
      <c r="C237" s="267"/>
      <c r="D237" s="235" t="s">
        <v>155</v>
      </c>
      <c r="E237" s="268" t="s">
        <v>19</v>
      </c>
      <c r="F237" s="269" t="s">
        <v>202</v>
      </c>
      <c r="G237" s="267"/>
      <c r="H237" s="270">
        <v>1.738</v>
      </c>
      <c r="I237" s="271"/>
      <c r="J237" s="267"/>
      <c r="K237" s="267"/>
      <c r="L237" s="272"/>
      <c r="M237" s="273"/>
      <c r="N237" s="274"/>
      <c r="O237" s="274"/>
      <c r="P237" s="274"/>
      <c r="Q237" s="274"/>
      <c r="R237" s="274"/>
      <c r="S237" s="274"/>
      <c r="T237" s="275"/>
      <c r="U237" s="16"/>
      <c r="V237" s="16"/>
      <c r="W237" s="16"/>
      <c r="X237" s="16"/>
      <c r="Y237" s="16"/>
      <c r="Z237" s="16"/>
      <c r="AA237" s="16"/>
      <c r="AB237" s="16"/>
      <c r="AC237" s="16"/>
      <c r="AD237" s="16"/>
      <c r="AE237" s="16"/>
      <c r="AT237" s="276" t="s">
        <v>155</v>
      </c>
      <c r="AU237" s="276" t="s">
        <v>80</v>
      </c>
      <c r="AV237" s="16" t="s">
        <v>151</v>
      </c>
      <c r="AW237" s="16" t="s">
        <v>32</v>
      </c>
      <c r="AX237" s="16" t="s">
        <v>78</v>
      </c>
      <c r="AY237" s="276" t="s">
        <v>144</v>
      </c>
    </row>
    <row r="238" s="2" customFormat="1" ht="16.5" customHeight="1">
      <c r="A238" s="40"/>
      <c r="B238" s="41"/>
      <c r="C238" s="215" t="s">
        <v>335</v>
      </c>
      <c r="D238" s="215" t="s">
        <v>146</v>
      </c>
      <c r="E238" s="216" t="s">
        <v>336</v>
      </c>
      <c r="F238" s="217" t="s">
        <v>337</v>
      </c>
      <c r="G238" s="218" t="s">
        <v>149</v>
      </c>
      <c r="H238" s="219">
        <v>6.5940000000000003</v>
      </c>
      <c r="I238" s="220"/>
      <c r="J238" s="221">
        <f>ROUND(I238*H238,2)</f>
        <v>0</v>
      </c>
      <c r="K238" s="217" t="s">
        <v>150</v>
      </c>
      <c r="L238" s="46"/>
      <c r="M238" s="222" t="s">
        <v>19</v>
      </c>
      <c r="N238" s="223" t="s">
        <v>42</v>
      </c>
      <c r="O238" s="86"/>
      <c r="P238" s="224">
        <f>O238*H238</f>
        <v>0</v>
      </c>
      <c r="Q238" s="224">
        <v>0.0026900000000000001</v>
      </c>
      <c r="R238" s="224">
        <f>Q238*H238</f>
        <v>0.017737860000000001</v>
      </c>
      <c r="S238" s="224">
        <v>0</v>
      </c>
      <c r="T238" s="225">
        <f>S238*H238</f>
        <v>0</v>
      </c>
      <c r="U238" s="40"/>
      <c r="V238" s="40"/>
      <c r="W238" s="40"/>
      <c r="X238" s="40"/>
      <c r="Y238" s="40"/>
      <c r="Z238" s="40"/>
      <c r="AA238" s="40"/>
      <c r="AB238" s="40"/>
      <c r="AC238" s="40"/>
      <c r="AD238" s="40"/>
      <c r="AE238" s="40"/>
      <c r="AR238" s="226" t="s">
        <v>151</v>
      </c>
      <c r="AT238" s="226" t="s">
        <v>146</v>
      </c>
      <c r="AU238" s="226" t="s">
        <v>80</v>
      </c>
      <c r="AY238" s="19" t="s">
        <v>144</v>
      </c>
      <c r="BE238" s="227">
        <f>IF(N238="základní",J238,0)</f>
        <v>0</v>
      </c>
      <c r="BF238" s="227">
        <f>IF(N238="snížená",J238,0)</f>
        <v>0</v>
      </c>
      <c r="BG238" s="227">
        <f>IF(N238="zákl. přenesená",J238,0)</f>
        <v>0</v>
      </c>
      <c r="BH238" s="227">
        <f>IF(N238="sníž. přenesená",J238,0)</f>
        <v>0</v>
      </c>
      <c r="BI238" s="227">
        <f>IF(N238="nulová",J238,0)</f>
        <v>0</v>
      </c>
      <c r="BJ238" s="19" t="s">
        <v>78</v>
      </c>
      <c r="BK238" s="227">
        <f>ROUND(I238*H238,2)</f>
        <v>0</v>
      </c>
      <c r="BL238" s="19" t="s">
        <v>151</v>
      </c>
      <c r="BM238" s="226" t="s">
        <v>338</v>
      </c>
    </row>
    <row r="239" s="2" customFormat="1">
      <c r="A239" s="40"/>
      <c r="B239" s="41"/>
      <c r="C239" s="42"/>
      <c r="D239" s="228" t="s">
        <v>153</v>
      </c>
      <c r="E239" s="42"/>
      <c r="F239" s="229" t="s">
        <v>339</v>
      </c>
      <c r="G239" s="42"/>
      <c r="H239" s="42"/>
      <c r="I239" s="230"/>
      <c r="J239" s="42"/>
      <c r="K239" s="42"/>
      <c r="L239" s="46"/>
      <c r="M239" s="231"/>
      <c r="N239" s="232"/>
      <c r="O239" s="86"/>
      <c r="P239" s="86"/>
      <c r="Q239" s="86"/>
      <c r="R239" s="86"/>
      <c r="S239" s="86"/>
      <c r="T239" s="87"/>
      <c r="U239" s="40"/>
      <c r="V239" s="40"/>
      <c r="W239" s="40"/>
      <c r="X239" s="40"/>
      <c r="Y239" s="40"/>
      <c r="Z239" s="40"/>
      <c r="AA239" s="40"/>
      <c r="AB239" s="40"/>
      <c r="AC239" s="40"/>
      <c r="AD239" s="40"/>
      <c r="AE239" s="40"/>
      <c r="AT239" s="19" t="s">
        <v>153</v>
      </c>
      <c r="AU239" s="19" t="s">
        <v>80</v>
      </c>
    </row>
    <row r="240" s="13" customFormat="1">
      <c r="A240" s="13"/>
      <c r="B240" s="233"/>
      <c r="C240" s="234"/>
      <c r="D240" s="235" t="s">
        <v>155</v>
      </c>
      <c r="E240" s="236" t="s">
        <v>19</v>
      </c>
      <c r="F240" s="237" t="s">
        <v>318</v>
      </c>
      <c r="G240" s="234"/>
      <c r="H240" s="236" t="s">
        <v>19</v>
      </c>
      <c r="I240" s="238"/>
      <c r="J240" s="234"/>
      <c r="K240" s="234"/>
      <c r="L240" s="239"/>
      <c r="M240" s="240"/>
      <c r="N240" s="241"/>
      <c r="O240" s="241"/>
      <c r="P240" s="241"/>
      <c r="Q240" s="241"/>
      <c r="R240" s="241"/>
      <c r="S240" s="241"/>
      <c r="T240" s="242"/>
      <c r="U240" s="13"/>
      <c r="V240" s="13"/>
      <c r="W240" s="13"/>
      <c r="X240" s="13"/>
      <c r="Y240" s="13"/>
      <c r="Z240" s="13"/>
      <c r="AA240" s="13"/>
      <c r="AB240" s="13"/>
      <c r="AC240" s="13"/>
      <c r="AD240" s="13"/>
      <c r="AE240" s="13"/>
      <c r="AT240" s="243" t="s">
        <v>155</v>
      </c>
      <c r="AU240" s="243" t="s">
        <v>80</v>
      </c>
      <c r="AV240" s="13" t="s">
        <v>78</v>
      </c>
      <c r="AW240" s="13" t="s">
        <v>32</v>
      </c>
      <c r="AX240" s="13" t="s">
        <v>71</v>
      </c>
      <c r="AY240" s="243" t="s">
        <v>144</v>
      </c>
    </row>
    <row r="241" s="14" customFormat="1">
      <c r="A241" s="14"/>
      <c r="B241" s="244"/>
      <c r="C241" s="245"/>
      <c r="D241" s="235" t="s">
        <v>155</v>
      </c>
      <c r="E241" s="246" t="s">
        <v>19</v>
      </c>
      <c r="F241" s="247" t="s">
        <v>340</v>
      </c>
      <c r="G241" s="245"/>
      <c r="H241" s="248">
        <v>3.0419999999999998</v>
      </c>
      <c r="I241" s="249"/>
      <c r="J241" s="245"/>
      <c r="K241" s="245"/>
      <c r="L241" s="250"/>
      <c r="M241" s="251"/>
      <c r="N241" s="252"/>
      <c r="O241" s="252"/>
      <c r="P241" s="252"/>
      <c r="Q241" s="252"/>
      <c r="R241" s="252"/>
      <c r="S241" s="252"/>
      <c r="T241" s="253"/>
      <c r="U241" s="14"/>
      <c r="V241" s="14"/>
      <c r="W241" s="14"/>
      <c r="X241" s="14"/>
      <c r="Y241" s="14"/>
      <c r="Z241" s="14"/>
      <c r="AA241" s="14"/>
      <c r="AB241" s="14"/>
      <c r="AC241" s="14"/>
      <c r="AD241" s="14"/>
      <c r="AE241" s="14"/>
      <c r="AT241" s="254" t="s">
        <v>155</v>
      </c>
      <c r="AU241" s="254" t="s">
        <v>80</v>
      </c>
      <c r="AV241" s="14" t="s">
        <v>80</v>
      </c>
      <c r="AW241" s="14" t="s">
        <v>32</v>
      </c>
      <c r="AX241" s="14" t="s">
        <v>71</v>
      </c>
      <c r="AY241" s="254" t="s">
        <v>144</v>
      </c>
    </row>
    <row r="242" s="14" customFormat="1">
      <c r="A242" s="14"/>
      <c r="B242" s="244"/>
      <c r="C242" s="245"/>
      <c r="D242" s="235" t="s">
        <v>155</v>
      </c>
      <c r="E242" s="246" t="s">
        <v>19</v>
      </c>
      <c r="F242" s="247" t="s">
        <v>341</v>
      </c>
      <c r="G242" s="245"/>
      <c r="H242" s="248">
        <v>2.3639999999999999</v>
      </c>
      <c r="I242" s="249"/>
      <c r="J242" s="245"/>
      <c r="K242" s="245"/>
      <c r="L242" s="250"/>
      <c r="M242" s="251"/>
      <c r="N242" s="252"/>
      <c r="O242" s="252"/>
      <c r="P242" s="252"/>
      <c r="Q242" s="252"/>
      <c r="R242" s="252"/>
      <c r="S242" s="252"/>
      <c r="T242" s="253"/>
      <c r="U242" s="14"/>
      <c r="V242" s="14"/>
      <c r="W242" s="14"/>
      <c r="X242" s="14"/>
      <c r="Y242" s="14"/>
      <c r="Z242" s="14"/>
      <c r="AA242" s="14"/>
      <c r="AB242" s="14"/>
      <c r="AC242" s="14"/>
      <c r="AD242" s="14"/>
      <c r="AE242" s="14"/>
      <c r="AT242" s="254" t="s">
        <v>155</v>
      </c>
      <c r="AU242" s="254" t="s">
        <v>80</v>
      </c>
      <c r="AV242" s="14" t="s">
        <v>80</v>
      </c>
      <c r="AW242" s="14" t="s">
        <v>32</v>
      </c>
      <c r="AX242" s="14" t="s">
        <v>71</v>
      </c>
      <c r="AY242" s="254" t="s">
        <v>144</v>
      </c>
    </row>
    <row r="243" s="14" customFormat="1">
      <c r="A243" s="14"/>
      <c r="B243" s="244"/>
      <c r="C243" s="245"/>
      <c r="D243" s="235" t="s">
        <v>155</v>
      </c>
      <c r="E243" s="246" t="s">
        <v>19</v>
      </c>
      <c r="F243" s="247" t="s">
        <v>342</v>
      </c>
      <c r="G243" s="245"/>
      <c r="H243" s="248">
        <v>1.1879999999999999</v>
      </c>
      <c r="I243" s="249"/>
      <c r="J243" s="245"/>
      <c r="K243" s="245"/>
      <c r="L243" s="250"/>
      <c r="M243" s="251"/>
      <c r="N243" s="252"/>
      <c r="O243" s="252"/>
      <c r="P243" s="252"/>
      <c r="Q243" s="252"/>
      <c r="R243" s="252"/>
      <c r="S243" s="252"/>
      <c r="T243" s="253"/>
      <c r="U243" s="14"/>
      <c r="V243" s="14"/>
      <c r="W243" s="14"/>
      <c r="X243" s="14"/>
      <c r="Y243" s="14"/>
      <c r="Z243" s="14"/>
      <c r="AA243" s="14"/>
      <c r="AB243" s="14"/>
      <c r="AC243" s="14"/>
      <c r="AD243" s="14"/>
      <c r="AE243" s="14"/>
      <c r="AT243" s="254" t="s">
        <v>155</v>
      </c>
      <c r="AU243" s="254" t="s">
        <v>80</v>
      </c>
      <c r="AV243" s="14" t="s">
        <v>80</v>
      </c>
      <c r="AW243" s="14" t="s">
        <v>32</v>
      </c>
      <c r="AX243" s="14" t="s">
        <v>71</v>
      </c>
      <c r="AY243" s="254" t="s">
        <v>144</v>
      </c>
    </row>
    <row r="244" s="16" customFormat="1">
      <c r="A244" s="16"/>
      <c r="B244" s="266"/>
      <c r="C244" s="267"/>
      <c r="D244" s="235" t="s">
        <v>155</v>
      </c>
      <c r="E244" s="268" t="s">
        <v>19</v>
      </c>
      <c r="F244" s="269" t="s">
        <v>202</v>
      </c>
      <c r="G244" s="267"/>
      <c r="H244" s="270">
        <v>6.5940000000000003</v>
      </c>
      <c r="I244" s="271"/>
      <c r="J244" s="267"/>
      <c r="K244" s="267"/>
      <c r="L244" s="272"/>
      <c r="M244" s="273"/>
      <c r="N244" s="274"/>
      <c r="O244" s="274"/>
      <c r="P244" s="274"/>
      <c r="Q244" s="274"/>
      <c r="R244" s="274"/>
      <c r="S244" s="274"/>
      <c r="T244" s="275"/>
      <c r="U244" s="16"/>
      <c r="V244" s="16"/>
      <c r="W244" s="16"/>
      <c r="X244" s="16"/>
      <c r="Y244" s="16"/>
      <c r="Z244" s="16"/>
      <c r="AA244" s="16"/>
      <c r="AB244" s="16"/>
      <c r="AC244" s="16"/>
      <c r="AD244" s="16"/>
      <c r="AE244" s="16"/>
      <c r="AT244" s="276" t="s">
        <v>155</v>
      </c>
      <c r="AU244" s="276" t="s">
        <v>80</v>
      </c>
      <c r="AV244" s="16" t="s">
        <v>151</v>
      </c>
      <c r="AW244" s="16" t="s">
        <v>32</v>
      </c>
      <c r="AX244" s="16" t="s">
        <v>78</v>
      </c>
      <c r="AY244" s="276" t="s">
        <v>144</v>
      </c>
    </row>
    <row r="245" s="2" customFormat="1" ht="16.5" customHeight="1">
      <c r="A245" s="40"/>
      <c r="B245" s="41"/>
      <c r="C245" s="215" t="s">
        <v>343</v>
      </c>
      <c r="D245" s="215" t="s">
        <v>146</v>
      </c>
      <c r="E245" s="216" t="s">
        <v>344</v>
      </c>
      <c r="F245" s="217" t="s">
        <v>345</v>
      </c>
      <c r="G245" s="218" t="s">
        <v>149</v>
      </c>
      <c r="H245" s="219">
        <v>6.5940000000000003</v>
      </c>
      <c r="I245" s="220"/>
      <c r="J245" s="221">
        <f>ROUND(I245*H245,2)</f>
        <v>0</v>
      </c>
      <c r="K245" s="217" t="s">
        <v>150</v>
      </c>
      <c r="L245" s="46"/>
      <c r="M245" s="222" t="s">
        <v>19</v>
      </c>
      <c r="N245" s="223" t="s">
        <v>42</v>
      </c>
      <c r="O245" s="86"/>
      <c r="P245" s="224">
        <f>O245*H245</f>
        <v>0</v>
      </c>
      <c r="Q245" s="224">
        <v>0</v>
      </c>
      <c r="R245" s="224">
        <f>Q245*H245</f>
        <v>0</v>
      </c>
      <c r="S245" s="224">
        <v>0</v>
      </c>
      <c r="T245" s="225">
        <f>S245*H245</f>
        <v>0</v>
      </c>
      <c r="U245" s="40"/>
      <c r="V245" s="40"/>
      <c r="W245" s="40"/>
      <c r="X245" s="40"/>
      <c r="Y245" s="40"/>
      <c r="Z245" s="40"/>
      <c r="AA245" s="40"/>
      <c r="AB245" s="40"/>
      <c r="AC245" s="40"/>
      <c r="AD245" s="40"/>
      <c r="AE245" s="40"/>
      <c r="AR245" s="226" t="s">
        <v>151</v>
      </c>
      <c r="AT245" s="226" t="s">
        <v>146</v>
      </c>
      <c r="AU245" s="226" t="s">
        <v>80</v>
      </c>
      <c r="AY245" s="19" t="s">
        <v>144</v>
      </c>
      <c r="BE245" s="227">
        <f>IF(N245="základní",J245,0)</f>
        <v>0</v>
      </c>
      <c r="BF245" s="227">
        <f>IF(N245="snížená",J245,0)</f>
        <v>0</v>
      </c>
      <c r="BG245" s="227">
        <f>IF(N245="zákl. přenesená",J245,0)</f>
        <v>0</v>
      </c>
      <c r="BH245" s="227">
        <f>IF(N245="sníž. přenesená",J245,0)</f>
        <v>0</v>
      </c>
      <c r="BI245" s="227">
        <f>IF(N245="nulová",J245,0)</f>
        <v>0</v>
      </c>
      <c r="BJ245" s="19" t="s">
        <v>78</v>
      </c>
      <c r="BK245" s="227">
        <f>ROUND(I245*H245,2)</f>
        <v>0</v>
      </c>
      <c r="BL245" s="19" t="s">
        <v>151</v>
      </c>
      <c r="BM245" s="226" t="s">
        <v>346</v>
      </c>
    </row>
    <row r="246" s="2" customFormat="1">
      <c r="A246" s="40"/>
      <c r="B246" s="41"/>
      <c r="C246" s="42"/>
      <c r="D246" s="228" t="s">
        <v>153</v>
      </c>
      <c r="E246" s="42"/>
      <c r="F246" s="229" t="s">
        <v>347</v>
      </c>
      <c r="G246" s="42"/>
      <c r="H246" s="42"/>
      <c r="I246" s="230"/>
      <c r="J246" s="42"/>
      <c r="K246" s="42"/>
      <c r="L246" s="46"/>
      <c r="M246" s="231"/>
      <c r="N246" s="232"/>
      <c r="O246" s="86"/>
      <c r="P246" s="86"/>
      <c r="Q246" s="86"/>
      <c r="R246" s="86"/>
      <c r="S246" s="86"/>
      <c r="T246" s="87"/>
      <c r="U246" s="40"/>
      <c r="V246" s="40"/>
      <c r="W246" s="40"/>
      <c r="X246" s="40"/>
      <c r="Y246" s="40"/>
      <c r="Z246" s="40"/>
      <c r="AA246" s="40"/>
      <c r="AB246" s="40"/>
      <c r="AC246" s="40"/>
      <c r="AD246" s="40"/>
      <c r="AE246" s="40"/>
      <c r="AT246" s="19" t="s">
        <v>153</v>
      </c>
      <c r="AU246" s="19" t="s">
        <v>80</v>
      </c>
    </row>
    <row r="247" s="2" customFormat="1" ht="24.15" customHeight="1">
      <c r="A247" s="40"/>
      <c r="B247" s="41"/>
      <c r="C247" s="215" t="s">
        <v>348</v>
      </c>
      <c r="D247" s="215" t="s">
        <v>146</v>
      </c>
      <c r="E247" s="216" t="s">
        <v>349</v>
      </c>
      <c r="F247" s="217" t="s">
        <v>350</v>
      </c>
      <c r="G247" s="218" t="s">
        <v>161</v>
      </c>
      <c r="H247" s="219">
        <v>0.19</v>
      </c>
      <c r="I247" s="220"/>
      <c r="J247" s="221">
        <f>ROUND(I247*H247,2)</f>
        <v>0</v>
      </c>
      <c r="K247" s="217" t="s">
        <v>150</v>
      </c>
      <c r="L247" s="46"/>
      <c r="M247" s="222" t="s">
        <v>19</v>
      </c>
      <c r="N247" s="223" t="s">
        <v>42</v>
      </c>
      <c r="O247" s="86"/>
      <c r="P247" s="224">
        <f>O247*H247</f>
        <v>0</v>
      </c>
      <c r="Q247" s="224">
        <v>1.0606199999999999</v>
      </c>
      <c r="R247" s="224">
        <f>Q247*H247</f>
        <v>0.20151779999999997</v>
      </c>
      <c r="S247" s="224">
        <v>0</v>
      </c>
      <c r="T247" s="225">
        <f>S247*H247</f>
        <v>0</v>
      </c>
      <c r="U247" s="40"/>
      <c r="V247" s="40"/>
      <c r="W247" s="40"/>
      <c r="X247" s="40"/>
      <c r="Y247" s="40"/>
      <c r="Z247" s="40"/>
      <c r="AA247" s="40"/>
      <c r="AB247" s="40"/>
      <c r="AC247" s="40"/>
      <c r="AD247" s="40"/>
      <c r="AE247" s="40"/>
      <c r="AR247" s="226" t="s">
        <v>151</v>
      </c>
      <c r="AT247" s="226" t="s">
        <v>146</v>
      </c>
      <c r="AU247" s="226" t="s">
        <v>80</v>
      </c>
      <c r="AY247" s="19" t="s">
        <v>144</v>
      </c>
      <c r="BE247" s="227">
        <f>IF(N247="základní",J247,0)</f>
        <v>0</v>
      </c>
      <c r="BF247" s="227">
        <f>IF(N247="snížená",J247,0)</f>
        <v>0</v>
      </c>
      <c r="BG247" s="227">
        <f>IF(N247="zákl. přenesená",J247,0)</f>
        <v>0</v>
      </c>
      <c r="BH247" s="227">
        <f>IF(N247="sníž. přenesená",J247,0)</f>
        <v>0</v>
      </c>
      <c r="BI247" s="227">
        <f>IF(N247="nulová",J247,0)</f>
        <v>0</v>
      </c>
      <c r="BJ247" s="19" t="s">
        <v>78</v>
      </c>
      <c r="BK247" s="227">
        <f>ROUND(I247*H247,2)</f>
        <v>0</v>
      </c>
      <c r="BL247" s="19" t="s">
        <v>151</v>
      </c>
      <c r="BM247" s="226" t="s">
        <v>351</v>
      </c>
    </row>
    <row r="248" s="2" customFormat="1">
      <c r="A248" s="40"/>
      <c r="B248" s="41"/>
      <c r="C248" s="42"/>
      <c r="D248" s="228" t="s">
        <v>153</v>
      </c>
      <c r="E248" s="42"/>
      <c r="F248" s="229" t="s">
        <v>352</v>
      </c>
      <c r="G248" s="42"/>
      <c r="H248" s="42"/>
      <c r="I248" s="230"/>
      <c r="J248" s="42"/>
      <c r="K248" s="42"/>
      <c r="L248" s="46"/>
      <c r="M248" s="231"/>
      <c r="N248" s="232"/>
      <c r="O248" s="86"/>
      <c r="P248" s="86"/>
      <c r="Q248" s="86"/>
      <c r="R248" s="86"/>
      <c r="S248" s="86"/>
      <c r="T248" s="87"/>
      <c r="U248" s="40"/>
      <c r="V248" s="40"/>
      <c r="W248" s="40"/>
      <c r="X248" s="40"/>
      <c r="Y248" s="40"/>
      <c r="Z248" s="40"/>
      <c r="AA248" s="40"/>
      <c r="AB248" s="40"/>
      <c r="AC248" s="40"/>
      <c r="AD248" s="40"/>
      <c r="AE248" s="40"/>
      <c r="AT248" s="19" t="s">
        <v>153</v>
      </c>
      <c r="AU248" s="19" t="s">
        <v>80</v>
      </c>
    </row>
    <row r="249" s="13" customFormat="1">
      <c r="A249" s="13"/>
      <c r="B249" s="233"/>
      <c r="C249" s="234"/>
      <c r="D249" s="235" t="s">
        <v>155</v>
      </c>
      <c r="E249" s="236" t="s">
        <v>19</v>
      </c>
      <c r="F249" s="237" t="s">
        <v>318</v>
      </c>
      <c r="G249" s="234"/>
      <c r="H249" s="236" t="s">
        <v>19</v>
      </c>
      <c r="I249" s="238"/>
      <c r="J249" s="234"/>
      <c r="K249" s="234"/>
      <c r="L249" s="239"/>
      <c r="M249" s="240"/>
      <c r="N249" s="241"/>
      <c r="O249" s="241"/>
      <c r="P249" s="241"/>
      <c r="Q249" s="241"/>
      <c r="R249" s="241"/>
      <c r="S249" s="241"/>
      <c r="T249" s="242"/>
      <c r="U249" s="13"/>
      <c r="V249" s="13"/>
      <c r="W249" s="13"/>
      <c r="X249" s="13"/>
      <c r="Y249" s="13"/>
      <c r="Z249" s="13"/>
      <c r="AA249" s="13"/>
      <c r="AB249" s="13"/>
      <c r="AC249" s="13"/>
      <c r="AD249" s="13"/>
      <c r="AE249" s="13"/>
      <c r="AT249" s="243" t="s">
        <v>155</v>
      </c>
      <c r="AU249" s="243" t="s">
        <v>80</v>
      </c>
      <c r="AV249" s="13" t="s">
        <v>78</v>
      </c>
      <c r="AW249" s="13" t="s">
        <v>32</v>
      </c>
      <c r="AX249" s="13" t="s">
        <v>71</v>
      </c>
      <c r="AY249" s="243" t="s">
        <v>144</v>
      </c>
    </row>
    <row r="250" s="14" customFormat="1">
      <c r="A250" s="14"/>
      <c r="B250" s="244"/>
      <c r="C250" s="245"/>
      <c r="D250" s="235" t="s">
        <v>155</v>
      </c>
      <c r="E250" s="246" t="s">
        <v>19</v>
      </c>
      <c r="F250" s="247" t="s">
        <v>353</v>
      </c>
      <c r="G250" s="245"/>
      <c r="H250" s="248">
        <v>0.19</v>
      </c>
      <c r="I250" s="249"/>
      <c r="J250" s="245"/>
      <c r="K250" s="245"/>
      <c r="L250" s="250"/>
      <c r="M250" s="251"/>
      <c r="N250" s="252"/>
      <c r="O250" s="252"/>
      <c r="P250" s="252"/>
      <c r="Q250" s="252"/>
      <c r="R250" s="252"/>
      <c r="S250" s="252"/>
      <c r="T250" s="253"/>
      <c r="U250" s="14"/>
      <c r="V250" s="14"/>
      <c r="W250" s="14"/>
      <c r="X250" s="14"/>
      <c r="Y250" s="14"/>
      <c r="Z250" s="14"/>
      <c r="AA250" s="14"/>
      <c r="AB250" s="14"/>
      <c r="AC250" s="14"/>
      <c r="AD250" s="14"/>
      <c r="AE250" s="14"/>
      <c r="AT250" s="254" t="s">
        <v>155</v>
      </c>
      <c r="AU250" s="254" t="s">
        <v>80</v>
      </c>
      <c r="AV250" s="14" t="s">
        <v>80</v>
      </c>
      <c r="AW250" s="14" t="s">
        <v>32</v>
      </c>
      <c r="AX250" s="14" t="s">
        <v>78</v>
      </c>
      <c r="AY250" s="254" t="s">
        <v>144</v>
      </c>
    </row>
    <row r="251" s="2" customFormat="1" ht="24.15" customHeight="1">
      <c r="A251" s="40"/>
      <c r="B251" s="41"/>
      <c r="C251" s="215" t="s">
        <v>354</v>
      </c>
      <c r="D251" s="215" t="s">
        <v>146</v>
      </c>
      <c r="E251" s="216" t="s">
        <v>355</v>
      </c>
      <c r="F251" s="217" t="s">
        <v>356</v>
      </c>
      <c r="G251" s="218" t="s">
        <v>161</v>
      </c>
      <c r="H251" s="219">
        <v>0.097000000000000003</v>
      </c>
      <c r="I251" s="220"/>
      <c r="J251" s="221">
        <f>ROUND(I251*H251,2)</f>
        <v>0</v>
      </c>
      <c r="K251" s="217" t="s">
        <v>150</v>
      </c>
      <c r="L251" s="46"/>
      <c r="M251" s="222" t="s">
        <v>19</v>
      </c>
      <c r="N251" s="223" t="s">
        <v>42</v>
      </c>
      <c r="O251" s="86"/>
      <c r="P251" s="224">
        <f>O251*H251</f>
        <v>0</v>
      </c>
      <c r="Q251" s="224">
        <v>1.06277</v>
      </c>
      <c r="R251" s="224">
        <f>Q251*H251</f>
        <v>0.10308869</v>
      </c>
      <c r="S251" s="224">
        <v>0</v>
      </c>
      <c r="T251" s="225">
        <f>S251*H251</f>
        <v>0</v>
      </c>
      <c r="U251" s="40"/>
      <c r="V251" s="40"/>
      <c r="W251" s="40"/>
      <c r="X251" s="40"/>
      <c r="Y251" s="40"/>
      <c r="Z251" s="40"/>
      <c r="AA251" s="40"/>
      <c r="AB251" s="40"/>
      <c r="AC251" s="40"/>
      <c r="AD251" s="40"/>
      <c r="AE251" s="40"/>
      <c r="AR251" s="226" t="s">
        <v>151</v>
      </c>
      <c r="AT251" s="226" t="s">
        <v>146</v>
      </c>
      <c r="AU251" s="226" t="s">
        <v>80</v>
      </c>
      <c r="AY251" s="19" t="s">
        <v>144</v>
      </c>
      <c r="BE251" s="227">
        <f>IF(N251="základní",J251,0)</f>
        <v>0</v>
      </c>
      <c r="BF251" s="227">
        <f>IF(N251="snížená",J251,0)</f>
        <v>0</v>
      </c>
      <c r="BG251" s="227">
        <f>IF(N251="zákl. přenesená",J251,0)</f>
        <v>0</v>
      </c>
      <c r="BH251" s="227">
        <f>IF(N251="sníž. přenesená",J251,0)</f>
        <v>0</v>
      </c>
      <c r="BI251" s="227">
        <f>IF(N251="nulová",J251,0)</f>
        <v>0</v>
      </c>
      <c r="BJ251" s="19" t="s">
        <v>78</v>
      </c>
      <c r="BK251" s="227">
        <f>ROUND(I251*H251,2)</f>
        <v>0</v>
      </c>
      <c r="BL251" s="19" t="s">
        <v>151</v>
      </c>
      <c r="BM251" s="226" t="s">
        <v>357</v>
      </c>
    </row>
    <row r="252" s="2" customFormat="1">
      <c r="A252" s="40"/>
      <c r="B252" s="41"/>
      <c r="C252" s="42"/>
      <c r="D252" s="228" t="s">
        <v>153</v>
      </c>
      <c r="E252" s="42"/>
      <c r="F252" s="229" t="s">
        <v>358</v>
      </c>
      <c r="G252" s="42"/>
      <c r="H252" s="42"/>
      <c r="I252" s="230"/>
      <c r="J252" s="42"/>
      <c r="K252" s="42"/>
      <c r="L252" s="46"/>
      <c r="M252" s="231"/>
      <c r="N252" s="232"/>
      <c r="O252" s="86"/>
      <c r="P252" s="86"/>
      <c r="Q252" s="86"/>
      <c r="R252" s="86"/>
      <c r="S252" s="86"/>
      <c r="T252" s="87"/>
      <c r="U252" s="40"/>
      <c r="V252" s="40"/>
      <c r="W252" s="40"/>
      <c r="X252" s="40"/>
      <c r="Y252" s="40"/>
      <c r="Z252" s="40"/>
      <c r="AA252" s="40"/>
      <c r="AB252" s="40"/>
      <c r="AC252" s="40"/>
      <c r="AD252" s="40"/>
      <c r="AE252" s="40"/>
      <c r="AT252" s="19" t="s">
        <v>153</v>
      </c>
      <c r="AU252" s="19" t="s">
        <v>80</v>
      </c>
    </row>
    <row r="253" s="13" customFormat="1">
      <c r="A253" s="13"/>
      <c r="B253" s="233"/>
      <c r="C253" s="234"/>
      <c r="D253" s="235" t="s">
        <v>155</v>
      </c>
      <c r="E253" s="236" t="s">
        <v>19</v>
      </c>
      <c r="F253" s="237" t="s">
        <v>318</v>
      </c>
      <c r="G253" s="234"/>
      <c r="H253" s="236" t="s">
        <v>19</v>
      </c>
      <c r="I253" s="238"/>
      <c r="J253" s="234"/>
      <c r="K253" s="234"/>
      <c r="L253" s="239"/>
      <c r="M253" s="240"/>
      <c r="N253" s="241"/>
      <c r="O253" s="241"/>
      <c r="P253" s="241"/>
      <c r="Q253" s="241"/>
      <c r="R253" s="241"/>
      <c r="S253" s="241"/>
      <c r="T253" s="242"/>
      <c r="U253" s="13"/>
      <c r="V253" s="13"/>
      <c r="W253" s="13"/>
      <c r="X253" s="13"/>
      <c r="Y253" s="13"/>
      <c r="Z253" s="13"/>
      <c r="AA253" s="13"/>
      <c r="AB253" s="13"/>
      <c r="AC253" s="13"/>
      <c r="AD253" s="13"/>
      <c r="AE253" s="13"/>
      <c r="AT253" s="243" t="s">
        <v>155</v>
      </c>
      <c r="AU253" s="243" t="s">
        <v>80</v>
      </c>
      <c r="AV253" s="13" t="s">
        <v>78</v>
      </c>
      <c r="AW253" s="13" t="s">
        <v>32</v>
      </c>
      <c r="AX253" s="13" t="s">
        <v>71</v>
      </c>
      <c r="AY253" s="243" t="s">
        <v>144</v>
      </c>
    </row>
    <row r="254" s="14" customFormat="1">
      <c r="A254" s="14"/>
      <c r="B254" s="244"/>
      <c r="C254" s="245"/>
      <c r="D254" s="235" t="s">
        <v>155</v>
      </c>
      <c r="E254" s="246" t="s">
        <v>19</v>
      </c>
      <c r="F254" s="247" t="s">
        <v>359</v>
      </c>
      <c r="G254" s="245"/>
      <c r="H254" s="248">
        <v>0.097000000000000003</v>
      </c>
      <c r="I254" s="249"/>
      <c r="J254" s="245"/>
      <c r="K254" s="245"/>
      <c r="L254" s="250"/>
      <c r="M254" s="251"/>
      <c r="N254" s="252"/>
      <c r="O254" s="252"/>
      <c r="P254" s="252"/>
      <c r="Q254" s="252"/>
      <c r="R254" s="252"/>
      <c r="S254" s="252"/>
      <c r="T254" s="253"/>
      <c r="U254" s="14"/>
      <c r="V254" s="14"/>
      <c r="W254" s="14"/>
      <c r="X254" s="14"/>
      <c r="Y254" s="14"/>
      <c r="Z254" s="14"/>
      <c r="AA254" s="14"/>
      <c r="AB254" s="14"/>
      <c r="AC254" s="14"/>
      <c r="AD254" s="14"/>
      <c r="AE254" s="14"/>
      <c r="AT254" s="254" t="s">
        <v>155</v>
      </c>
      <c r="AU254" s="254" t="s">
        <v>80</v>
      </c>
      <c r="AV254" s="14" t="s">
        <v>80</v>
      </c>
      <c r="AW254" s="14" t="s">
        <v>32</v>
      </c>
      <c r="AX254" s="14" t="s">
        <v>78</v>
      </c>
      <c r="AY254" s="254" t="s">
        <v>144</v>
      </c>
    </row>
    <row r="255" s="2" customFormat="1" ht="37.8" customHeight="1">
      <c r="A255" s="40"/>
      <c r="B255" s="41"/>
      <c r="C255" s="215" t="s">
        <v>360</v>
      </c>
      <c r="D255" s="215" t="s">
        <v>146</v>
      </c>
      <c r="E255" s="216" t="s">
        <v>361</v>
      </c>
      <c r="F255" s="217" t="s">
        <v>362</v>
      </c>
      <c r="G255" s="218" t="s">
        <v>293</v>
      </c>
      <c r="H255" s="219">
        <v>90</v>
      </c>
      <c r="I255" s="220"/>
      <c r="J255" s="221">
        <f>ROUND(I255*H255,2)</f>
        <v>0</v>
      </c>
      <c r="K255" s="217" t="s">
        <v>150</v>
      </c>
      <c r="L255" s="46"/>
      <c r="M255" s="222" t="s">
        <v>19</v>
      </c>
      <c r="N255" s="223" t="s">
        <v>42</v>
      </c>
      <c r="O255" s="86"/>
      <c r="P255" s="224">
        <f>O255*H255</f>
        <v>0</v>
      </c>
      <c r="Q255" s="224">
        <v>6.9999999999999994E-05</v>
      </c>
      <c r="R255" s="224">
        <f>Q255*H255</f>
        <v>0.0062999999999999992</v>
      </c>
      <c r="S255" s="224">
        <v>0</v>
      </c>
      <c r="T255" s="225">
        <f>S255*H255</f>
        <v>0</v>
      </c>
      <c r="U255" s="40"/>
      <c r="V255" s="40"/>
      <c r="W255" s="40"/>
      <c r="X255" s="40"/>
      <c r="Y255" s="40"/>
      <c r="Z255" s="40"/>
      <c r="AA255" s="40"/>
      <c r="AB255" s="40"/>
      <c r="AC255" s="40"/>
      <c r="AD255" s="40"/>
      <c r="AE255" s="40"/>
      <c r="AR255" s="226" t="s">
        <v>151</v>
      </c>
      <c r="AT255" s="226" t="s">
        <v>146</v>
      </c>
      <c r="AU255" s="226" t="s">
        <v>80</v>
      </c>
      <c r="AY255" s="19" t="s">
        <v>144</v>
      </c>
      <c r="BE255" s="227">
        <f>IF(N255="základní",J255,0)</f>
        <v>0</v>
      </c>
      <c r="BF255" s="227">
        <f>IF(N255="snížená",J255,0)</f>
        <v>0</v>
      </c>
      <c r="BG255" s="227">
        <f>IF(N255="zákl. přenesená",J255,0)</f>
        <v>0</v>
      </c>
      <c r="BH255" s="227">
        <f>IF(N255="sníž. přenesená",J255,0)</f>
        <v>0</v>
      </c>
      <c r="BI255" s="227">
        <f>IF(N255="nulová",J255,0)</f>
        <v>0</v>
      </c>
      <c r="BJ255" s="19" t="s">
        <v>78</v>
      </c>
      <c r="BK255" s="227">
        <f>ROUND(I255*H255,2)</f>
        <v>0</v>
      </c>
      <c r="BL255" s="19" t="s">
        <v>151</v>
      </c>
      <c r="BM255" s="226" t="s">
        <v>363</v>
      </c>
    </row>
    <row r="256" s="2" customFormat="1">
      <c r="A256" s="40"/>
      <c r="B256" s="41"/>
      <c r="C256" s="42"/>
      <c r="D256" s="228" t="s">
        <v>153</v>
      </c>
      <c r="E256" s="42"/>
      <c r="F256" s="229" t="s">
        <v>364</v>
      </c>
      <c r="G256" s="42"/>
      <c r="H256" s="42"/>
      <c r="I256" s="230"/>
      <c r="J256" s="42"/>
      <c r="K256" s="42"/>
      <c r="L256" s="46"/>
      <c r="M256" s="231"/>
      <c r="N256" s="232"/>
      <c r="O256" s="86"/>
      <c r="P256" s="86"/>
      <c r="Q256" s="86"/>
      <c r="R256" s="86"/>
      <c r="S256" s="86"/>
      <c r="T256" s="87"/>
      <c r="U256" s="40"/>
      <c r="V256" s="40"/>
      <c r="W256" s="40"/>
      <c r="X256" s="40"/>
      <c r="Y256" s="40"/>
      <c r="Z256" s="40"/>
      <c r="AA256" s="40"/>
      <c r="AB256" s="40"/>
      <c r="AC256" s="40"/>
      <c r="AD256" s="40"/>
      <c r="AE256" s="40"/>
      <c r="AT256" s="19" t="s">
        <v>153</v>
      </c>
      <c r="AU256" s="19" t="s">
        <v>80</v>
      </c>
    </row>
    <row r="257" s="13" customFormat="1">
      <c r="A257" s="13"/>
      <c r="B257" s="233"/>
      <c r="C257" s="234"/>
      <c r="D257" s="235" t="s">
        <v>155</v>
      </c>
      <c r="E257" s="236" t="s">
        <v>19</v>
      </c>
      <c r="F257" s="237" t="s">
        <v>318</v>
      </c>
      <c r="G257" s="234"/>
      <c r="H257" s="236" t="s">
        <v>19</v>
      </c>
      <c r="I257" s="238"/>
      <c r="J257" s="234"/>
      <c r="K257" s="234"/>
      <c r="L257" s="239"/>
      <c r="M257" s="240"/>
      <c r="N257" s="241"/>
      <c r="O257" s="241"/>
      <c r="P257" s="241"/>
      <c r="Q257" s="241"/>
      <c r="R257" s="241"/>
      <c r="S257" s="241"/>
      <c r="T257" s="242"/>
      <c r="U257" s="13"/>
      <c r="V257" s="13"/>
      <c r="W257" s="13"/>
      <c r="X257" s="13"/>
      <c r="Y257" s="13"/>
      <c r="Z257" s="13"/>
      <c r="AA257" s="13"/>
      <c r="AB257" s="13"/>
      <c r="AC257" s="13"/>
      <c r="AD257" s="13"/>
      <c r="AE257" s="13"/>
      <c r="AT257" s="243" t="s">
        <v>155</v>
      </c>
      <c r="AU257" s="243" t="s">
        <v>80</v>
      </c>
      <c r="AV257" s="13" t="s">
        <v>78</v>
      </c>
      <c r="AW257" s="13" t="s">
        <v>32</v>
      </c>
      <c r="AX257" s="13" t="s">
        <v>71</v>
      </c>
      <c r="AY257" s="243" t="s">
        <v>144</v>
      </c>
    </row>
    <row r="258" s="13" customFormat="1">
      <c r="A258" s="13"/>
      <c r="B258" s="233"/>
      <c r="C258" s="234"/>
      <c r="D258" s="235" t="s">
        <v>155</v>
      </c>
      <c r="E258" s="236" t="s">
        <v>19</v>
      </c>
      <c r="F258" s="237" t="s">
        <v>365</v>
      </c>
      <c r="G258" s="234"/>
      <c r="H258" s="236" t="s">
        <v>19</v>
      </c>
      <c r="I258" s="238"/>
      <c r="J258" s="234"/>
      <c r="K258" s="234"/>
      <c r="L258" s="239"/>
      <c r="M258" s="240"/>
      <c r="N258" s="241"/>
      <c r="O258" s="241"/>
      <c r="P258" s="241"/>
      <c r="Q258" s="241"/>
      <c r="R258" s="241"/>
      <c r="S258" s="241"/>
      <c r="T258" s="242"/>
      <c r="U258" s="13"/>
      <c r="V258" s="13"/>
      <c r="W258" s="13"/>
      <c r="X258" s="13"/>
      <c r="Y258" s="13"/>
      <c r="Z258" s="13"/>
      <c r="AA258" s="13"/>
      <c r="AB258" s="13"/>
      <c r="AC258" s="13"/>
      <c r="AD258" s="13"/>
      <c r="AE258" s="13"/>
      <c r="AT258" s="243" t="s">
        <v>155</v>
      </c>
      <c r="AU258" s="243" t="s">
        <v>80</v>
      </c>
      <c r="AV258" s="13" t="s">
        <v>78</v>
      </c>
      <c r="AW258" s="13" t="s">
        <v>32</v>
      </c>
      <c r="AX258" s="13" t="s">
        <v>71</v>
      </c>
      <c r="AY258" s="243" t="s">
        <v>144</v>
      </c>
    </row>
    <row r="259" s="13" customFormat="1">
      <c r="A259" s="13"/>
      <c r="B259" s="233"/>
      <c r="C259" s="234"/>
      <c r="D259" s="235" t="s">
        <v>155</v>
      </c>
      <c r="E259" s="236" t="s">
        <v>19</v>
      </c>
      <c r="F259" s="237" t="s">
        <v>366</v>
      </c>
      <c r="G259" s="234"/>
      <c r="H259" s="236" t="s">
        <v>19</v>
      </c>
      <c r="I259" s="238"/>
      <c r="J259" s="234"/>
      <c r="K259" s="234"/>
      <c r="L259" s="239"/>
      <c r="M259" s="240"/>
      <c r="N259" s="241"/>
      <c r="O259" s="241"/>
      <c r="P259" s="241"/>
      <c r="Q259" s="241"/>
      <c r="R259" s="241"/>
      <c r="S259" s="241"/>
      <c r="T259" s="242"/>
      <c r="U259" s="13"/>
      <c r="V259" s="13"/>
      <c r="W259" s="13"/>
      <c r="X259" s="13"/>
      <c r="Y259" s="13"/>
      <c r="Z259" s="13"/>
      <c r="AA259" s="13"/>
      <c r="AB259" s="13"/>
      <c r="AC259" s="13"/>
      <c r="AD259" s="13"/>
      <c r="AE259" s="13"/>
      <c r="AT259" s="243" t="s">
        <v>155</v>
      </c>
      <c r="AU259" s="243" t="s">
        <v>80</v>
      </c>
      <c r="AV259" s="13" t="s">
        <v>78</v>
      </c>
      <c r="AW259" s="13" t="s">
        <v>32</v>
      </c>
      <c r="AX259" s="13" t="s">
        <v>71</v>
      </c>
      <c r="AY259" s="243" t="s">
        <v>144</v>
      </c>
    </row>
    <row r="260" s="13" customFormat="1">
      <c r="A260" s="13"/>
      <c r="B260" s="233"/>
      <c r="C260" s="234"/>
      <c r="D260" s="235" t="s">
        <v>155</v>
      </c>
      <c r="E260" s="236" t="s">
        <v>19</v>
      </c>
      <c r="F260" s="237" t="s">
        <v>367</v>
      </c>
      <c r="G260" s="234"/>
      <c r="H260" s="236" t="s">
        <v>19</v>
      </c>
      <c r="I260" s="238"/>
      <c r="J260" s="234"/>
      <c r="K260" s="234"/>
      <c r="L260" s="239"/>
      <c r="M260" s="240"/>
      <c r="N260" s="241"/>
      <c r="O260" s="241"/>
      <c r="P260" s="241"/>
      <c r="Q260" s="241"/>
      <c r="R260" s="241"/>
      <c r="S260" s="241"/>
      <c r="T260" s="242"/>
      <c r="U260" s="13"/>
      <c r="V260" s="13"/>
      <c r="W260" s="13"/>
      <c r="X260" s="13"/>
      <c r="Y260" s="13"/>
      <c r="Z260" s="13"/>
      <c r="AA260" s="13"/>
      <c r="AB260" s="13"/>
      <c r="AC260" s="13"/>
      <c r="AD260" s="13"/>
      <c r="AE260" s="13"/>
      <c r="AT260" s="243" t="s">
        <v>155</v>
      </c>
      <c r="AU260" s="243" t="s">
        <v>80</v>
      </c>
      <c r="AV260" s="13" t="s">
        <v>78</v>
      </c>
      <c r="AW260" s="13" t="s">
        <v>32</v>
      </c>
      <c r="AX260" s="13" t="s">
        <v>71</v>
      </c>
      <c r="AY260" s="243" t="s">
        <v>144</v>
      </c>
    </row>
    <row r="261" s="14" customFormat="1">
      <c r="A261" s="14"/>
      <c r="B261" s="244"/>
      <c r="C261" s="245"/>
      <c r="D261" s="235" t="s">
        <v>155</v>
      </c>
      <c r="E261" s="246" t="s">
        <v>19</v>
      </c>
      <c r="F261" s="247" t="s">
        <v>368</v>
      </c>
      <c r="G261" s="245"/>
      <c r="H261" s="248">
        <v>90</v>
      </c>
      <c r="I261" s="249"/>
      <c r="J261" s="245"/>
      <c r="K261" s="245"/>
      <c r="L261" s="250"/>
      <c r="M261" s="251"/>
      <c r="N261" s="252"/>
      <c r="O261" s="252"/>
      <c r="P261" s="252"/>
      <c r="Q261" s="252"/>
      <c r="R261" s="252"/>
      <c r="S261" s="252"/>
      <c r="T261" s="253"/>
      <c r="U261" s="14"/>
      <c r="V261" s="14"/>
      <c r="W261" s="14"/>
      <c r="X261" s="14"/>
      <c r="Y261" s="14"/>
      <c r="Z261" s="14"/>
      <c r="AA261" s="14"/>
      <c r="AB261" s="14"/>
      <c r="AC261" s="14"/>
      <c r="AD261" s="14"/>
      <c r="AE261" s="14"/>
      <c r="AT261" s="254" t="s">
        <v>155</v>
      </c>
      <c r="AU261" s="254" t="s">
        <v>80</v>
      </c>
      <c r="AV261" s="14" t="s">
        <v>80</v>
      </c>
      <c r="AW261" s="14" t="s">
        <v>32</v>
      </c>
      <c r="AX261" s="14" t="s">
        <v>78</v>
      </c>
      <c r="AY261" s="254" t="s">
        <v>144</v>
      </c>
    </row>
    <row r="262" s="2" customFormat="1" ht="24.15" customHeight="1">
      <c r="A262" s="40"/>
      <c r="B262" s="41"/>
      <c r="C262" s="215" t="s">
        <v>369</v>
      </c>
      <c r="D262" s="215" t="s">
        <v>146</v>
      </c>
      <c r="E262" s="216" t="s">
        <v>370</v>
      </c>
      <c r="F262" s="217" t="s">
        <v>371</v>
      </c>
      <c r="G262" s="218" t="s">
        <v>265</v>
      </c>
      <c r="H262" s="219">
        <v>11.699999999999999</v>
      </c>
      <c r="I262" s="220"/>
      <c r="J262" s="221">
        <f>ROUND(I262*H262,2)</f>
        <v>0</v>
      </c>
      <c r="K262" s="217" t="s">
        <v>150</v>
      </c>
      <c r="L262" s="46"/>
      <c r="M262" s="222" t="s">
        <v>19</v>
      </c>
      <c r="N262" s="223" t="s">
        <v>42</v>
      </c>
      <c r="O262" s="86"/>
      <c r="P262" s="224">
        <f>O262*H262</f>
        <v>0</v>
      </c>
      <c r="Q262" s="224">
        <v>4.0000000000000003E-05</v>
      </c>
      <c r="R262" s="224">
        <f>Q262*H262</f>
        <v>0.00046799999999999999</v>
      </c>
      <c r="S262" s="224">
        <v>0.001</v>
      </c>
      <c r="T262" s="225">
        <f>S262*H262</f>
        <v>0.0117</v>
      </c>
      <c r="U262" s="40"/>
      <c r="V262" s="40"/>
      <c r="W262" s="40"/>
      <c r="X262" s="40"/>
      <c r="Y262" s="40"/>
      <c r="Z262" s="40"/>
      <c r="AA262" s="40"/>
      <c r="AB262" s="40"/>
      <c r="AC262" s="40"/>
      <c r="AD262" s="40"/>
      <c r="AE262" s="40"/>
      <c r="AR262" s="226" t="s">
        <v>151</v>
      </c>
      <c r="AT262" s="226" t="s">
        <v>146</v>
      </c>
      <c r="AU262" s="226" t="s">
        <v>80</v>
      </c>
      <c r="AY262" s="19" t="s">
        <v>144</v>
      </c>
      <c r="BE262" s="227">
        <f>IF(N262="základní",J262,0)</f>
        <v>0</v>
      </c>
      <c r="BF262" s="227">
        <f>IF(N262="snížená",J262,0)</f>
        <v>0</v>
      </c>
      <c r="BG262" s="227">
        <f>IF(N262="zákl. přenesená",J262,0)</f>
        <v>0</v>
      </c>
      <c r="BH262" s="227">
        <f>IF(N262="sníž. přenesená",J262,0)</f>
        <v>0</v>
      </c>
      <c r="BI262" s="227">
        <f>IF(N262="nulová",J262,0)</f>
        <v>0</v>
      </c>
      <c r="BJ262" s="19" t="s">
        <v>78</v>
      </c>
      <c r="BK262" s="227">
        <f>ROUND(I262*H262,2)</f>
        <v>0</v>
      </c>
      <c r="BL262" s="19" t="s">
        <v>151</v>
      </c>
      <c r="BM262" s="226" t="s">
        <v>372</v>
      </c>
    </row>
    <row r="263" s="2" customFormat="1">
      <c r="A263" s="40"/>
      <c r="B263" s="41"/>
      <c r="C263" s="42"/>
      <c r="D263" s="228" t="s">
        <v>153</v>
      </c>
      <c r="E263" s="42"/>
      <c r="F263" s="229" t="s">
        <v>373</v>
      </c>
      <c r="G263" s="42"/>
      <c r="H263" s="42"/>
      <c r="I263" s="230"/>
      <c r="J263" s="42"/>
      <c r="K263" s="42"/>
      <c r="L263" s="46"/>
      <c r="M263" s="231"/>
      <c r="N263" s="232"/>
      <c r="O263" s="86"/>
      <c r="P263" s="86"/>
      <c r="Q263" s="86"/>
      <c r="R263" s="86"/>
      <c r="S263" s="86"/>
      <c r="T263" s="87"/>
      <c r="U263" s="40"/>
      <c r="V263" s="40"/>
      <c r="W263" s="40"/>
      <c r="X263" s="40"/>
      <c r="Y263" s="40"/>
      <c r="Z263" s="40"/>
      <c r="AA263" s="40"/>
      <c r="AB263" s="40"/>
      <c r="AC263" s="40"/>
      <c r="AD263" s="40"/>
      <c r="AE263" s="40"/>
      <c r="AT263" s="19" t="s">
        <v>153</v>
      </c>
      <c r="AU263" s="19" t="s">
        <v>80</v>
      </c>
    </row>
    <row r="264" s="13" customFormat="1">
      <c r="A264" s="13"/>
      <c r="B264" s="233"/>
      <c r="C264" s="234"/>
      <c r="D264" s="235" t="s">
        <v>155</v>
      </c>
      <c r="E264" s="236" t="s">
        <v>19</v>
      </c>
      <c r="F264" s="237" t="s">
        <v>318</v>
      </c>
      <c r="G264" s="234"/>
      <c r="H264" s="236" t="s">
        <v>19</v>
      </c>
      <c r="I264" s="238"/>
      <c r="J264" s="234"/>
      <c r="K264" s="234"/>
      <c r="L264" s="239"/>
      <c r="M264" s="240"/>
      <c r="N264" s="241"/>
      <c r="O264" s="241"/>
      <c r="P264" s="241"/>
      <c r="Q264" s="241"/>
      <c r="R264" s="241"/>
      <c r="S264" s="241"/>
      <c r="T264" s="242"/>
      <c r="U264" s="13"/>
      <c r="V264" s="13"/>
      <c r="W264" s="13"/>
      <c r="X264" s="13"/>
      <c r="Y264" s="13"/>
      <c r="Z264" s="13"/>
      <c r="AA264" s="13"/>
      <c r="AB264" s="13"/>
      <c r="AC264" s="13"/>
      <c r="AD264" s="13"/>
      <c r="AE264" s="13"/>
      <c r="AT264" s="243" t="s">
        <v>155</v>
      </c>
      <c r="AU264" s="243" t="s">
        <v>80</v>
      </c>
      <c r="AV264" s="13" t="s">
        <v>78</v>
      </c>
      <c r="AW264" s="13" t="s">
        <v>32</v>
      </c>
      <c r="AX264" s="13" t="s">
        <v>71</v>
      </c>
      <c r="AY264" s="243" t="s">
        <v>144</v>
      </c>
    </row>
    <row r="265" s="13" customFormat="1">
      <c r="A265" s="13"/>
      <c r="B265" s="233"/>
      <c r="C265" s="234"/>
      <c r="D265" s="235" t="s">
        <v>155</v>
      </c>
      <c r="E265" s="236" t="s">
        <v>19</v>
      </c>
      <c r="F265" s="237" t="s">
        <v>374</v>
      </c>
      <c r="G265" s="234"/>
      <c r="H265" s="236" t="s">
        <v>19</v>
      </c>
      <c r="I265" s="238"/>
      <c r="J265" s="234"/>
      <c r="K265" s="234"/>
      <c r="L265" s="239"/>
      <c r="M265" s="240"/>
      <c r="N265" s="241"/>
      <c r="O265" s="241"/>
      <c r="P265" s="241"/>
      <c r="Q265" s="241"/>
      <c r="R265" s="241"/>
      <c r="S265" s="241"/>
      <c r="T265" s="242"/>
      <c r="U265" s="13"/>
      <c r="V265" s="13"/>
      <c r="W265" s="13"/>
      <c r="X265" s="13"/>
      <c r="Y265" s="13"/>
      <c r="Z265" s="13"/>
      <c r="AA265" s="13"/>
      <c r="AB265" s="13"/>
      <c r="AC265" s="13"/>
      <c r="AD265" s="13"/>
      <c r="AE265" s="13"/>
      <c r="AT265" s="243" t="s">
        <v>155</v>
      </c>
      <c r="AU265" s="243" t="s">
        <v>80</v>
      </c>
      <c r="AV265" s="13" t="s">
        <v>78</v>
      </c>
      <c r="AW265" s="13" t="s">
        <v>32</v>
      </c>
      <c r="AX265" s="13" t="s">
        <v>71</v>
      </c>
      <c r="AY265" s="243" t="s">
        <v>144</v>
      </c>
    </row>
    <row r="266" s="13" customFormat="1">
      <c r="A266" s="13"/>
      <c r="B266" s="233"/>
      <c r="C266" s="234"/>
      <c r="D266" s="235" t="s">
        <v>155</v>
      </c>
      <c r="E266" s="236" t="s">
        <v>19</v>
      </c>
      <c r="F266" s="237" t="s">
        <v>375</v>
      </c>
      <c r="G266" s="234"/>
      <c r="H266" s="236" t="s">
        <v>19</v>
      </c>
      <c r="I266" s="238"/>
      <c r="J266" s="234"/>
      <c r="K266" s="234"/>
      <c r="L266" s="239"/>
      <c r="M266" s="240"/>
      <c r="N266" s="241"/>
      <c r="O266" s="241"/>
      <c r="P266" s="241"/>
      <c r="Q266" s="241"/>
      <c r="R266" s="241"/>
      <c r="S266" s="241"/>
      <c r="T266" s="242"/>
      <c r="U266" s="13"/>
      <c r="V266" s="13"/>
      <c r="W266" s="13"/>
      <c r="X266" s="13"/>
      <c r="Y266" s="13"/>
      <c r="Z266" s="13"/>
      <c r="AA266" s="13"/>
      <c r="AB266" s="13"/>
      <c r="AC266" s="13"/>
      <c r="AD266" s="13"/>
      <c r="AE266" s="13"/>
      <c r="AT266" s="243" t="s">
        <v>155</v>
      </c>
      <c r="AU266" s="243" t="s">
        <v>80</v>
      </c>
      <c r="AV266" s="13" t="s">
        <v>78</v>
      </c>
      <c r="AW266" s="13" t="s">
        <v>32</v>
      </c>
      <c r="AX266" s="13" t="s">
        <v>71</v>
      </c>
      <c r="AY266" s="243" t="s">
        <v>144</v>
      </c>
    </row>
    <row r="267" s="14" customFormat="1">
      <c r="A267" s="14"/>
      <c r="B267" s="244"/>
      <c r="C267" s="245"/>
      <c r="D267" s="235" t="s">
        <v>155</v>
      </c>
      <c r="E267" s="246" t="s">
        <v>19</v>
      </c>
      <c r="F267" s="247" t="s">
        <v>376</v>
      </c>
      <c r="G267" s="245"/>
      <c r="H267" s="248">
        <v>11.699999999999999</v>
      </c>
      <c r="I267" s="249"/>
      <c r="J267" s="245"/>
      <c r="K267" s="245"/>
      <c r="L267" s="250"/>
      <c r="M267" s="251"/>
      <c r="N267" s="252"/>
      <c r="O267" s="252"/>
      <c r="P267" s="252"/>
      <c r="Q267" s="252"/>
      <c r="R267" s="252"/>
      <c r="S267" s="252"/>
      <c r="T267" s="253"/>
      <c r="U267" s="14"/>
      <c r="V267" s="14"/>
      <c r="W267" s="14"/>
      <c r="X267" s="14"/>
      <c r="Y267" s="14"/>
      <c r="Z267" s="14"/>
      <c r="AA267" s="14"/>
      <c r="AB267" s="14"/>
      <c r="AC267" s="14"/>
      <c r="AD267" s="14"/>
      <c r="AE267" s="14"/>
      <c r="AT267" s="254" t="s">
        <v>155</v>
      </c>
      <c r="AU267" s="254" t="s">
        <v>80</v>
      </c>
      <c r="AV267" s="14" t="s">
        <v>80</v>
      </c>
      <c r="AW267" s="14" t="s">
        <v>32</v>
      </c>
      <c r="AX267" s="14" t="s">
        <v>78</v>
      </c>
      <c r="AY267" s="254" t="s">
        <v>144</v>
      </c>
    </row>
    <row r="268" s="12" customFormat="1" ht="22.8" customHeight="1">
      <c r="A268" s="12"/>
      <c r="B268" s="199"/>
      <c r="C268" s="200"/>
      <c r="D268" s="201" t="s">
        <v>70</v>
      </c>
      <c r="E268" s="213" t="s">
        <v>377</v>
      </c>
      <c r="F268" s="213" t="s">
        <v>378</v>
      </c>
      <c r="G268" s="200"/>
      <c r="H268" s="200"/>
      <c r="I268" s="203"/>
      <c r="J268" s="214">
        <f>BK268</f>
        <v>0</v>
      </c>
      <c r="K268" s="200"/>
      <c r="L268" s="205"/>
      <c r="M268" s="206"/>
      <c r="N268" s="207"/>
      <c r="O268" s="207"/>
      <c r="P268" s="208">
        <f>SUM(P269:P307)</f>
        <v>0</v>
      </c>
      <c r="Q268" s="207"/>
      <c r="R268" s="208">
        <f>SUM(R269:R307)</f>
        <v>28.208321699999999</v>
      </c>
      <c r="S268" s="207"/>
      <c r="T268" s="209">
        <f>SUM(T269:T307)</f>
        <v>0</v>
      </c>
      <c r="U268" s="12"/>
      <c r="V268" s="12"/>
      <c r="W268" s="12"/>
      <c r="X268" s="12"/>
      <c r="Y268" s="12"/>
      <c r="Z268" s="12"/>
      <c r="AA268" s="12"/>
      <c r="AB268" s="12"/>
      <c r="AC268" s="12"/>
      <c r="AD268" s="12"/>
      <c r="AE268" s="12"/>
      <c r="AR268" s="210" t="s">
        <v>78</v>
      </c>
      <c r="AT268" s="211" t="s">
        <v>70</v>
      </c>
      <c r="AU268" s="211" t="s">
        <v>78</v>
      </c>
      <c r="AY268" s="210" t="s">
        <v>144</v>
      </c>
      <c r="BK268" s="212">
        <f>SUM(BK269:BK307)</f>
        <v>0</v>
      </c>
    </row>
    <row r="269" s="2" customFormat="1" ht="62.7" customHeight="1">
      <c r="A269" s="40"/>
      <c r="B269" s="41"/>
      <c r="C269" s="215" t="s">
        <v>379</v>
      </c>
      <c r="D269" s="215" t="s">
        <v>146</v>
      </c>
      <c r="E269" s="216" t="s">
        <v>380</v>
      </c>
      <c r="F269" s="217" t="s">
        <v>381</v>
      </c>
      <c r="G269" s="218" t="s">
        <v>149</v>
      </c>
      <c r="H269" s="219">
        <v>46.590000000000003</v>
      </c>
      <c r="I269" s="220"/>
      <c r="J269" s="221">
        <f>ROUND(I269*H269,2)</f>
        <v>0</v>
      </c>
      <c r="K269" s="217" t="s">
        <v>150</v>
      </c>
      <c r="L269" s="46"/>
      <c r="M269" s="222" t="s">
        <v>19</v>
      </c>
      <c r="N269" s="223" t="s">
        <v>42</v>
      </c>
      <c r="O269" s="86"/>
      <c r="P269" s="224">
        <f>O269*H269</f>
        <v>0</v>
      </c>
      <c r="Q269" s="224">
        <v>0</v>
      </c>
      <c r="R269" s="224">
        <f>Q269*H269</f>
        <v>0</v>
      </c>
      <c r="S269" s="224">
        <v>0</v>
      </c>
      <c r="T269" s="225">
        <f>S269*H269</f>
        <v>0</v>
      </c>
      <c r="U269" s="40"/>
      <c r="V269" s="40"/>
      <c r="W269" s="40"/>
      <c r="X269" s="40"/>
      <c r="Y269" s="40"/>
      <c r="Z269" s="40"/>
      <c r="AA269" s="40"/>
      <c r="AB269" s="40"/>
      <c r="AC269" s="40"/>
      <c r="AD269" s="40"/>
      <c r="AE269" s="40"/>
      <c r="AR269" s="226" t="s">
        <v>151</v>
      </c>
      <c r="AT269" s="226" t="s">
        <v>146</v>
      </c>
      <c r="AU269" s="226" t="s">
        <v>80</v>
      </c>
      <c r="AY269" s="19" t="s">
        <v>144</v>
      </c>
      <c r="BE269" s="227">
        <f>IF(N269="základní",J269,0)</f>
        <v>0</v>
      </c>
      <c r="BF269" s="227">
        <f>IF(N269="snížená",J269,0)</f>
        <v>0</v>
      </c>
      <c r="BG269" s="227">
        <f>IF(N269="zákl. přenesená",J269,0)</f>
        <v>0</v>
      </c>
      <c r="BH269" s="227">
        <f>IF(N269="sníž. přenesená",J269,0)</f>
        <v>0</v>
      </c>
      <c r="BI269" s="227">
        <f>IF(N269="nulová",J269,0)</f>
        <v>0</v>
      </c>
      <c r="BJ269" s="19" t="s">
        <v>78</v>
      </c>
      <c r="BK269" s="227">
        <f>ROUND(I269*H269,2)</f>
        <v>0</v>
      </c>
      <c r="BL269" s="19" t="s">
        <v>151</v>
      </c>
      <c r="BM269" s="226" t="s">
        <v>382</v>
      </c>
    </row>
    <row r="270" s="2" customFormat="1">
      <c r="A270" s="40"/>
      <c r="B270" s="41"/>
      <c r="C270" s="42"/>
      <c r="D270" s="228" t="s">
        <v>153</v>
      </c>
      <c r="E270" s="42"/>
      <c r="F270" s="229" t="s">
        <v>383</v>
      </c>
      <c r="G270" s="42"/>
      <c r="H270" s="42"/>
      <c r="I270" s="230"/>
      <c r="J270" s="42"/>
      <c r="K270" s="42"/>
      <c r="L270" s="46"/>
      <c r="M270" s="231"/>
      <c r="N270" s="232"/>
      <c r="O270" s="86"/>
      <c r="P270" s="86"/>
      <c r="Q270" s="86"/>
      <c r="R270" s="86"/>
      <c r="S270" s="86"/>
      <c r="T270" s="87"/>
      <c r="U270" s="40"/>
      <c r="V270" s="40"/>
      <c r="W270" s="40"/>
      <c r="X270" s="40"/>
      <c r="Y270" s="40"/>
      <c r="Z270" s="40"/>
      <c r="AA270" s="40"/>
      <c r="AB270" s="40"/>
      <c r="AC270" s="40"/>
      <c r="AD270" s="40"/>
      <c r="AE270" s="40"/>
      <c r="AT270" s="19" t="s">
        <v>153</v>
      </c>
      <c r="AU270" s="19" t="s">
        <v>80</v>
      </c>
    </row>
    <row r="271" s="2" customFormat="1">
      <c r="A271" s="40"/>
      <c r="B271" s="41"/>
      <c r="C271" s="42"/>
      <c r="D271" s="235" t="s">
        <v>316</v>
      </c>
      <c r="E271" s="42"/>
      <c r="F271" s="287" t="s">
        <v>384</v>
      </c>
      <c r="G271" s="42"/>
      <c r="H271" s="42"/>
      <c r="I271" s="230"/>
      <c r="J271" s="42"/>
      <c r="K271" s="42"/>
      <c r="L271" s="46"/>
      <c r="M271" s="231"/>
      <c r="N271" s="232"/>
      <c r="O271" s="86"/>
      <c r="P271" s="86"/>
      <c r="Q271" s="86"/>
      <c r="R271" s="86"/>
      <c r="S271" s="86"/>
      <c r="T271" s="87"/>
      <c r="U271" s="40"/>
      <c r="V271" s="40"/>
      <c r="W271" s="40"/>
      <c r="X271" s="40"/>
      <c r="Y271" s="40"/>
      <c r="Z271" s="40"/>
      <c r="AA271" s="40"/>
      <c r="AB271" s="40"/>
      <c r="AC271" s="40"/>
      <c r="AD271" s="40"/>
      <c r="AE271" s="40"/>
      <c r="AT271" s="19" t="s">
        <v>316</v>
      </c>
      <c r="AU271" s="19" t="s">
        <v>80</v>
      </c>
    </row>
    <row r="272" s="13" customFormat="1">
      <c r="A272" s="13"/>
      <c r="B272" s="233"/>
      <c r="C272" s="234"/>
      <c r="D272" s="235" t="s">
        <v>155</v>
      </c>
      <c r="E272" s="236" t="s">
        <v>19</v>
      </c>
      <c r="F272" s="237" t="s">
        <v>385</v>
      </c>
      <c r="G272" s="234"/>
      <c r="H272" s="236" t="s">
        <v>19</v>
      </c>
      <c r="I272" s="238"/>
      <c r="J272" s="234"/>
      <c r="K272" s="234"/>
      <c r="L272" s="239"/>
      <c r="M272" s="240"/>
      <c r="N272" s="241"/>
      <c r="O272" s="241"/>
      <c r="P272" s="241"/>
      <c r="Q272" s="241"/>
      <c r="R272" s="241"/>
      <c r="S272" s="241"/>
      <c r="T272" s="242"/>
      <c r="U272" s="13"/>
      <c r="V272" s="13"/>
      <c r="W272" s="13"/>
      <c r="X272" s="13"/>
      <c r="Y272" s="13"/>
      <c r="Z272" s="13"/>
      <c r="AA272" s="13"/>
      <c r="AB272" s="13"/>
      <c r="AC272" s="13"/>
      <c r="AD272" s="13"/>
      <c r="AE272" s="13"/>
      <c r="AT272" s="243" t="s">
        <v>155</v>
      </c>
      <c r="AU272" s="243" t="s">
        <v>80</v>
      </c>
      <c r="AV272" s="13" t="s">
        <v>78</v>
      </c>
      <c r="AW272" s="13" t="s">
        <v>32</v>
      </c>
      <c r="AX272" s="13" t="s">
        <v>71</v>
      </c>
      <c r="AY272" s="243" t="s">
        <v>144</v>
      </c>
    </row>
    <row r="273" s="13" customFormat="1">
      <c r="A273" s="13"/>
      <c r="B273" s="233"/>
      <c r="C273" s="234"/>
      <c r="D273" s="235" t="s">
        <v>155</v>
      </c>
      <c r="E273" s="236" t="s">
        <v>19</v>
      </c>
      <c r="F273" s="237" t="s">
        <v>386</v>
      </c>
      <c r="G273" s="234"/>
      <c r="H273" s="236" t="s">
        <v>19</v>
      </c>
      <c r="I273" s="238"/>
      <c r="J273" s="234"/>
      <c r="K273" s="234"/>
      <c r="L273" s="239"/>
      <c r="M273" s="240"/>
      <c r="N273" s="241"/>
      <c r="O273" s="241"/>
      <c r="P273" s="241"/>
      <c r="Q273" s="241"/>
      <c r="R273" s="241"/>
      <c r="S273" s="241"/>
      <c r="T273" s="242"/>
      <c r="U273" s="13"/>
      <c r="V273" s="13"/>
      <c r="W273" s="13"/>
      <c r="X273" s="13"/>
      <c r="Y273" s="13"/>
      <c r="Z273" s="13"/>
      <c r="AA273" s="13"/>
      <c r="AB273" s="13"/>
      <c r="AC273" s="13"/>
      <c r="AD273" s="13"/>
      <c r="AE273" s="13"/>
      <c r="AT273" s="243" t="s">
        <v>155</v>
      </c>
      <c r="AU273" s="243" t="s">
        <v>80</v>
      </c>
      <c r="AV273" s="13" t="s">
        <v>78</v>
      </c>
      <c r="AW273" s="13" t="s">
        <v>32</v>
      </c>
      <c r="AX273" s="13" t="s">
        <v>71</v>
      </c>
      <c r="AY273" s="243" t="s">
        <v>144</v>
      </c>
    </row>
    <row r="274" s="14" customFormat="1">
      <c r="A274" s="14"/>
      <c r="B274" s="244"/>
      <c r="C274" s="245"/>
      <c r="D274" s="235" t="s">
        <v>155</v>
      </c>
      <c r="E274" s="246" t="s">
        <v>19</v>
      </c>
      <c r="F274" s="247" t="s">
        <v>158</v>
      </c>
      <c r="G274" s="245"/>
      <c r="H274" s="248">
        <v>46.590000000000003</v>
      </c>
      <c r="I274" s="249"/>
      <c r="J274" s="245"/>
      <c r="K274" s="245"/>
      <c r="L274" s="250"/>
      <c r="M274" s="251"/>
      <c r="N274" s="252"/>
      <c r="O274" s="252"/>
      <c r="P274" s="252"/>
      <c r="Q274" s="252"/>
      <c r="R274" s="252"/>
      <c r="S274" s="252"/>
      <c r="T274" s="253"/>
      <c r="U274" s="14"/>
      <c r="V274" s="14"/>
      <c r="W274" s="14"/>
      <c r="X274" s="14"/>
      <c r="Y274" s="14"/>
      <c r="Z274" s="14"/>
      <c r="AA274" s="14"/>
      <c r="AB274" s="14"/>
      <c r="AC274" s="14"/>
      <c r="AD274" s="14"/>
      <c r="AE274" s="14"/>
      <c r="AT274" s="254" t="s">
        <v>155</v>
      </c>
      <c r="AU274" s="254" t="s">
        <v>80</v>
      </c>
      <c r="AV274" s="14" t="s">
        <v>80</v>
      </c>
      <c r="AW274" s="14" t="s">
        <v>32</v>
      </c>
      <c r="AX274" s="14" t="s">
        <v>78</v>
      </c>
      <c r="AY274" s="254" t="s">
        <v>144</v>
      </c>
    </row>
    <row r="275" s="2" customFormat="1" ht="76.35" customHeight="1">
      <c r="A275" s="40"/>
      <c r="B275" s="41"/>
      <c r="C275" s="215" t="s">
        <v>387</v>
      </c>
      <c r="D275" s="215" t="s">
        <v>146</v>
      </c>
      <c r="E275" s="216" t="s">
        <v>388</v>
      </c>
      <c r="F275" s="217" t="s">
        <v>389</v>
      </c>
      <c r="G275" s="218" t="s">
        <v>149</v>
      </c>
      <c r="H275" s="219">
        <v>46.590000000000003</v>
      </c>
      <c r="I275" s="220"/>
      <c r="J275" s="221">
        <f>ROUND(I275*H275,2)</f>
        <v>0</v>
      </c>
      <c r="K275" s="217" t="s">
        <v>150</v>
      </c>
      <c r="L275" s="46"/>
      <c r="M275" s="222" t="s">
        <v>19</v>
      </c>
      <c r="N275" s="223" t="s">
        <v>42</v>
      </c>
      <c r="O275" s="86"/>
      <c r="P275" s="224">
        <f>O275*H275</f>
        <v>0</v>
      </c>
      <c r="Q275" s="224">
        <v>0</v>
      </c>
      <c r="R275" s="224">
        <f>Q275*H275</f>
        <v>0</v>
      </c>
      <c r="S275" s="224">
        <v>0</v>
      </c>
      <c r="T275" s="225">
        <f>S275*H275</f>
        <v>0</v>
      </c>
      <c r="U275" s="40"/>
      <c r="V275" s="40"/>
      <c r="W275" s="40"/>
      <c r="X275" s="40"/>
      <c r="Y275" s="40"/>
      <c r="Z275" s="40"/>
      <c r="AA275" s="40"/>
      <c r="AB275" s="40"/>
      <c r="AC275" s="40"/>
      <c r="AD275" s="40"/>
      <c r="AE275" s="40"/>
      <c r="AR275" s="226" t="s">
        <v>151</v>
      </c>
      <c r="AT275" s="226" t="s">
        <v>146</v>
      </c>
      <c r="AU275" s="226" t="s">
        <v>80</v>
      </c>
      <c r="AY275" s="19" t="s">
        <v>144</v>
      </c>
      <c r="BE275" s="227">
        <f>IF(N275="základní",J275,0)</f>
        <v>0</v>
      </c>
      <c r="BF275" s="227">
        <f>IF(N275="snížená",J275,0)</f>
        <v>0</v>
      </c>
      <c r="BG275" s="227">
        <f>IF(N275="zákl. přenesená",J275,0)</f>
        <v>0</v>
      </c>
      <c r="BH275" s="227">
        <f>IF(N275="sníž. přenesená",J275,0)</f>
        <v>0</v>
      </c>
      <c r="BI275" s="227">
        <f>IF(N275="nulová",J275,0)</f>
        <v>0</v>
      </c>
      <c r="BJ275" s="19" t="s">
        <v>78</v>
      </c>
      <c r="BK275" s="227">
        <f>ROUND(I275*H275,2)</f>
        <v>0</v>
      </c>
      <c r="BL275" s="19" t="s">
        <v>151</v>
      </c>
      <c r="BM275" s="226" t="s">
        <v>390</v>
      </c>
    </row>
    <row r="276" s="2" customFormat="1">
      <c r="A276" s="40"/>
      <c r="B276" s="41"/>
      <c r="C276" s="42"/>
      <c r="D276" s="228" t="s">
        <v>153</v>
      </c>
      <c r="E276" s="42"/>
      <c r="F276" s="229" t="s">
        <v>391</v>
      </c>
      <c r="G276" s="42"/>
      <c r="H276" s="42"/>
      <c r="I276" s="230"/>
      <c r="J276" s="42"/>
      <c r="K276" s="42"/>
      <c r="L276" s="46"/>
      <c r="M276" s="231"/>
      <c r="N276" s="232"/>
      <c r="O276" s="86"/>
      <c r="P276" s="86"/>
      <c r="Q276" s="86"/>
      <c r="R276" s="86"/>
      <c r="S276" s="86"/>
      <c r="T276" s="87"/>
      <c r="U276" s="40"/>
      <c r="V276" s="40"/>
      <c r="W276" s="40"/>
      <c r="X276" s="40"/>
      <c r="Y276" s="40"/>
      <c r="Z276" s="40"/>
      <c r="AA276" s="40"/>
      <c r="AB276" s="40"/>
      <c r="AC276" s="40"/>
      <c r="AD276" s="40"/>
      <c r="AE276" s="40"/>
      <c r="AT276" s="19" t="s">
        <v>153</v>
      </c>
      <c r="AU276" s="19" t="s">
        <v>80</v>
      </c>
    </row>
    <row r="277" s="2" customFormat="1" ht="37.8" customHeight="1">
      <c r="A277" s="40"/>
      <c r="B277" s="41"/>
      <c r="C277" s="215" t="s">
        <v>392</v>
      </c>
      <c r="D277" s="215" t="s">
        <v>146</v>
      </c>
      <c r="E277" s="216" t="s">
        <v>393</v>
      </c>
      <c r="F277" s="217" t="s">
        <v>394</v>
      </c>
      <c r="G277" s="218" t="s">
        <v>161</v>
      </c>
      <c r="H277" s="219">
        <v>21.245999999999999</v>
      </c>
      <c r="I277" s="220"/>
      <c r="J277" s="221">
        <f>ROUND(I277*H277,2)</f>
        <v>0</v>
      </c>
      <c r="K277" s="217" t="s">
        <v>150</v>
      </c>
      <c r="L277" s="46"/>
      <c r="M277" s="222" t="s">
        <v>19</v>
      </c>
      <c r="N277" s="223" t="s">
        <v>42</v>
      </c>
      <c r="O277" s="86"/>
      <c r="P277" s="224">
        <f>O277*H277</f>
        <v>0</v>
      </c>
      <c r="Q277" s="224">
        <v>0</v>
      </c>
      <c r="R277" s="224">
        <f>Q277*H277</f>
        <v>0</v>
      </c>
      <c r="S277" s="224">
        <v>0</v>
      </c>
      <c r="T277" s="225">
        <f>S277*H277</f>
        <v>0</v>
      </c>
      <c r="U277" s="40"/>
      <c r="V277" s="40"/>
      <c r="W277" s="40"/>
      <c r="X277" s="40"/>
      <c r="Y277" s="40"/>
      <c r="Z277" s="40"/>
      <c r="AA277" s="40"/>
      <c r="AB277" s="40"/>
      <c r="AC277" s="40"/>
      <c r="AD277" s="40"/>
      <c r="AE277" s="40"/>
      <c r="AR277" s="226" t="s">
        <v>151</v>
      </c>
      <c r="AT277" s="226" t="s">
        <v>146</v>
      </c>
      <c r="AU277" s="226" t="s">
        <v>80</v>
      </c>
      <c r="AY277" s="19" t="s">
        <v>144</v>
      </c>
      <c r="BE277" s="227">
        <f>IF(N277="základní",J277,0)</f>
        <v>0</v>
      </c>
      <c r="BF277" s="227">
        <f>IF(N277="snížená",J277,0)</f>
        <v>0</v>
      </c>
      <c r="BG277" s="227">
        <f>IF(N277="zákl. přenesená",J277,0)</f>
        <v>0</v>
      </c>
      <c r="BH277" s="227">
        <f>IF(N277="sníž. přenesená",J277,0)</f>
        <v>0</v>
      </c>
      <c r="BI277" s="227">
        <f>IF(N277="nulová",J277,0)</f>
        <v>0</v>
      </c>
      <c r="BJ277" s="19" t="s">
        <v>78</v>
      </c>
      <c r="BK277" s="227">
        <f>ROUND(I277*H277,2)</f>
        <v>0</v>
      </c>
      <c r="BL277" s="19" t="s">
        <v>151</v>
      </c>
      <c r="BM277" s="226" t="s">
        <v>395</v>
      </c>
    </row>
    <row r="278" s="2" customFormat="1">
      <c r="A278" s="40"/>
      <c r="B278" s="41"/>
      <c r="C278" s="42"/>
      <c r="D278" s="228" t="s">
        <v>153</v>
      </c>
      <c r="E278" s="42"/>
      <c r="F278" s="229" t="s">
        <v>396</v>
      </c>
      <c r="G278" s="42"/>
      <c r="H278" s="42"/>
      <c r="I278" s="230"/>
      <c r="J278" s="42"/>
      <c r="K278" s="42"/>
      <c r="L278" s="46"/>
      <c r="M278" s="231"/>
      <c r="N278" s="232"/>
      <c r="O278" s="86"/>
      <c r="P278" s="86"/>
      <c r="Q278" s="86"/>
      <c r="R278" s="86"/>
      <c r="S278" s="86"/>
      <c r="T278" s="87"/>
      <c r="U278" s="40"/>
      <c r="V278" s="40"/>
      <c r="W278" s="40"/>
      <c r="X278" s="40"/>
      <c r="Y278" s="40"/>
      <c r="Z278" s="40"/>
      <c r="AA278" s="40"/>
      <c r="AB278" s="40"/>
      <c r="AC278" s="40"/>
      <c r="AD278" s="40"/>
      <c r="AE278" s="40"/>
      <c r="AT278" s="19" t="s">
        <v>153</v>
      </c>
      <c r="AU278" s="19" t="s">
        <v>80</v>
      </c>
    </row>
    <row r="279" s="13" customFormat="1">
      <c r="A279" s="13"/>
      <c r="B279" s="233"/>
      <c r="C279" s="234"/>
      <c r="D279" s="235" t="s">
        <v>155</v>
      </c>
      <c r="E279" s="236" t="s">
        <v>19</v>
      </c>
      <c r="F279" s="237" t="s">
        <v>397</v>
      </c>
      <c r="G279" s="234"/>
      <c r="H279" s="236" t="s">
        <v>19</v>
      </c>
      <c r="I279" s="238"/>
      <c r="J279" s="234"/>
      <c r="K279" s="234"/>
      <c r="L279" s="239"/>
      <c r="M279" s="240"/>
      <c r="N279" s="241"/>
      <c r="O279" s="241"/>
      <c r="P279" s="241"/>
      <c r="Q279" s="241"/>
      <c r="R279" s="241"/>
      <c r="S279" s="241"/>
      <c r="T279" s="242"/>
      <c r="U279" s="13"/>
      <c r="V279" s="13"/>
      <c r="W279" s="13"/>
      <c r="X279" s="13"/>
      <c r="Y279" s="13"/>
      <c r="Z279" s="13"/>
      <c r="AA279" s="13"/>
      <c r="AB279" s="13"/>
      <c r="AC279" s="13"/>
      <c r="AD279" s="13"/>
      <c r="AE279" s="13"/>
      <c r="AT279" s="243" t="s">
        <v>155</v>
      </c>
      <c r="AU279" s="243" t="s">
        <v>80</v>
      </c>
      <c r="AV279" s="13" t="s">
        <v>78</v>
      </c>
      <c r="AW279" s="13" t="s">
        <v>32</v>
      </c>
      <c r="AX279" s="13" t="s">
        <v>71</v>
      </c>
      <c r="AY279" s="243" t="s">
        <v>144</v>
      </c>
    </row>
    <row r="280" s="14" customFormat="1">
      <c r="A280" s="14"/>
      <c r="B280" s="244"/>
      <c r="C280" s="245"/>
      <c r="D280" s="235" t="s">
        <v>155</v>
      </c>
      <c r="E280" s="246" t="s">
        <v>19</v>
      </c>
      <c r="F280" s="247" t="s">
        <v>398</v>
      </c>
      <c r="G280" s="245"/>
      <c r="H280" s="248">
        <v>10.622999999999999</v>
      </c>
      <c r="I280" s="249"/>
      <c r="J280" s="245"/>
      <c r="K280" s="245"/>
      <c r="L280" s="250"/>
      <c r="M280" s="251"/>
      <c r="N280" s="252"/>
      <c r="O280" s="252"/>
      <c r="P280" s="252"/>
      <c r="Q280" s="252"/>
      <c r="R280" s="252"/>
      <c r="S280" s="252"/>
      <c r="T280" s="253"/>
      <c r="U280" s="14"/>
      <c r="V280" s="14"/>
      <c r="W280" s="14"/>
      <c r="X280" s="14"/>
      <c r="Y280" s="14"/>
      <c r="Z280" s="14"/>
      <c r="AA280" s="14"/>
      <c r="AB280" s="14"/>
      <c r="AC280" s="14"/>
      <c r="AD280" s="14"/>
      <c r="AE280" s="14"/>
      <c r="AT280" s="254" t="s">
        <v>155</v>
      </c>
      <c r="AU280" s="254" t="s">
        <v>80</v>
      </c>
      <c r="AV280" s="14" t="s">
        <v>80</v>
      </c>
      <c r="AW280" s="14" t="s">
        <v>32</v>
      </c>
      <c r="AX280" s="14" t="s">
        <v>71</v>
      </c>
      <c r="AY280" s="254" t="s">
        <v>144</v>
      </c>
    </row>
    <row r="281" s="14" customFormat="1">
      <c r="A281" s="14"/>
      <c r="B281" s="244"/>
      <c r="C281" s="245"/>
      <c r="D281" s="235" t="s">
        <v>155</v>
      </c>
      <c r="E281" s="246" t="s">
        <v>19</v>
      </c>
      <c r="F281" s="247" t="s">
        <v>399</v>
      </c>
      <c r="G281" s="245"/>
      <c r="H281" s="248">
        <v>10.622999999999999</v>
      </c>
      <c r="I281" s="249"/>
      <c r="J281" s="245"/>
      <c r="K281" s="245"/>
      <c r="L281" s="250"/>
      <c r="M281" s="251"/>
      <c r="N281" s="252"/>
      <c r="O281" s="252"/>
      <c r="P281" s="252"/>
      <c r="Q281" s="252"/>
      <c r="R281" s="252"/>
      <c r="S281" s="252"/>
      <c r="T281" s="253"/>
      <c r="U281" s="14"/>
      <c r="V281" s="14"/>
      <c r="W281" s="14"/>
      <c r="X281" s="14"/>
      <c r="Y281" s="14"/>
      <c r="Z281" s="14"/>
      <c r="AA281" s="14"/>
      <c r="AB281" s="14"/>
      <c r="AC281" s="14"/>
      <c r="AD281" s="14"/>
      <c r="AE281" s="14"/>
      <c r="AT281" s="254" t="s">
        <v>155</v>
      </c>
      <c r="AU281" s="254" t="s">
        <v>80</v>
      </c>
      <c r="AV281" s="14" t="s">
        <v>80</v>
      </c>
      <c r="AW281" s="14" t="s">
        <v>32</v>
      </c>
      <c r="AX281" s="14" t="s">
        <v>71</v>
      </c>
      <c r="AY281" s="254" t="s">
        <v>144</v>
      </c>
    </row>
    <row r="282" s="16" customFormat="1">
      <c r="A282" s="16"/>
      <c r="B282" s="266"/>
      <c r="C282" s="267"/>
      <c r="D282" s="235" t="s">
        <v>155</v>
      </c>
      <c r="E282" s="268" t="s">
        <v>19</v>
      </c>
      <c r="F282" s="269" t="s">
        <v>202</v>
      </c>
      <c r="G282" s="267"/>
      <c r="H282" s="270">
        <v>21.245999999999999</v>
      </c>
      <c r="I282" s="271"/>
      <c r="J282" s="267"/>
      <c r="K282" s="267"/>
      <c r="L282" s="272"/>
      <c r="M282" s="273"/>
      <c r="N282" s="274"/>
      <c r="O282" s="274"/>
      <c r="P282" s="274"/>
      <c r="Q282" s="274"/>
      <c r="R282" s="274"/>
      <c r="S282" s="274"/>
      <c r="T282" s="275"/>
      <c r="U282" s="16"/>
      <c r="V282" s="16"/>
      <c r="W282" s="16"/>
      <c r="X282" s="16"/>
      <c r="Y282" s="16"/>
      <c r="Z282" s="16"/>
      <c r="AA282" s="16"/>
      <c r="AB282" s="16"/>
      <c r="AC282" s="16"/>
      <c r="AD282" s="16"/>
      <c r="AE282" s="16"/>
      <c r="AT282" s="276" t="s">
        <v>155</v>
      </c>
      <c r="AU282" s="276" t="s">
        <v>80</v>
      </c>
      <c r="AV282" s="16" t="s">
        <v>151</v>
      </c>
      <c r="AW282" s="16" t="s">
        <v>32</v>
      </c>
      <c r="AX282" s="16" t="s">
        <v>78</v>
      </c>
      <c r="AY282" s="276" t="s">
        <v>144</v>
      </c>
    </row>
    <row r="283" s="2" customFormat="1" ht="33" customHeight="1">
      <c r="A283" s="40"/>
      <c r="B283" s="41"/>
      <c r="C283" s="215" t="s">
        <v>400</v>
      </c>
      <c r="D283" s="215" t="s">
        <v>146</v>
      </c>
      <c r="E283" s="216" t="s">
        <v>204</v>
      </c>
      <c r="F283" s="217" t="s">
        <v>205</v>
      </c>
      <c r="G283" s="218" t="s">
        <v>149</v>
      </c>
      <c r="H283" s="219">
        <v>52</v>
      </c>
      <c r="I283" s="220"/>
      <c r="J283" s="221">
        <f>ROUND(I283*H283,2)</f>
        <v>0</v>
      </c>
      <c r="K283" s="217" t="s">
        <v>150</v>
      </c>
      <c r="L283" s="46"/>
      <c r="M283" s="222" t="s">
        <v>19</v>
      </c>
      <c r="N283" s="223" t="s">
        <v>42</v>
      </c>
      <c r="O283" s="86"/>
      <c r="P283" s="224">
        <f>O283*H283</f>
        <v>0</v>
      </c>
      <c r="Q283" s="224">
        <v>0</v>
      </c>
      <c r="R283" s="224">
        <f>Q283*H283</f>
        <v>0</v>
      </c>
      <c r="S283" s="224">
        <v>0</v>
      </c>
      <c r="T283" s="225">
        <f>S283*H283</f>
        <v>0</v>
      </c>
      <c r="U283" s="40"/>
      <c r="V283" s="40"/>
      <c r="W283" s="40"/>
      <c r="X283" s="40"/>
      <c r="Y283" s="40"/>
      <c r="Z283" s="40"/>
      <c r="AA283" s="40"/>
      <c r="AB283" s="40"/>
      <c r="AC283" s="40"/>
      <c r="AD283" s="40"/>
      <c r="AE283" s="40"/>
      <c r="AR283" s="226" t="s">
        <v>151</v>
      </c>
      <c r="AT283" s="226" t="s">
        <v>146</v>
      </c>
      <c r="AU283" s="226" t="s">
        <v>80</v>
      </c>
      <c r="AY283" s="19" t="s">
        <v>144</v>
      </c>
      <c r="BE283" s="227">
        <f>IF(N283="základní",J283,0)</f>
        <v>0</v>
      </c>
      <c r="BF283" s="227">
        <f>IF(N283="snížená",J283,0)</f>
        <v>0</v>
      </c>
      <c r="BG283" s="227">
        <f>IF(N283="zákl. přenesená",J283,0)</f>
        <v>0</v>
      </c>
      <c r="BH283" s="227">
        <f>IF(N283="sníž. přenesená",J283,0)</f>
        <v>0</v>
      </c>
      <c r="BI283" s="227">
        <f>IF(N283="nulová",J283,0)</f>
        <v>0</v>
      </c>
      <c r="BJ283" s="19" t="s">
        <v>78</v>
      </c>
      <c r="BK283" s="227">
        <f>ROUND(I283*H283,2)</f>
        <v>0</v>
      </c>
      <c r="BL283" s="19" t="s">
        <v>151</v>
      </c>
      <c r="BM283" s="226" t="s">
        <v>401</v>
      </c>
    </row>
    <row r="284" s="2" customFormat="1">
      <c r="A284" s="40"/>
      <c r="B284" s="41"/>
      <c r="C284" s="42"/>
      <c r="D284" s="228" t="s">
        <v>153</v>
      </c>
      <c r="E284" s="42"/>
      <c r="F284" s="229" t="s">
        <v>207</v>
      </c>
      <c r="G284" s="42"/>
      <c r="H284" s="42"/>
      <c r="I284" s="230"/>
      <c r="J284" s="42"/>
      <c r="K284" s="42"/>
      <c r="L284" s="46"/>
      <c r="M284" s="231"/>
      <c r="N284" s="232"/>
      <c r="O284" s="86"/>
      <c r="P284" s="86"/>
      <c r="Q284" s="86"/>
      <c r="R284" s="86"/>
      <c r="S284" s="86"/>
      <c r="T284" s="87"/>
      <c r="U284" s="40"/>
      <c r="V284" s="40"/>
      <c r="W284" s="40"/>
      <c r="X284" s="40"/>
      <c r="Y284" s="40"/>
      <c r="Z284" s="40"/>
      <c r="AA284" s="40"/>
      <c r="AB284" s="40"/>
      <c r="AC284" s="40"/>
      <c r="AD284" s="40"/>
      <c r="AE284" s="40"/>
      <c r="AT284" s="19" t="s">
        <v>153</v>
      </c>
      <c r="AU284" s="19" t="s">
        <v>80</v>
      </c>
    </row>
    <row r="285" s="2" customFormat="1">
      <c r="A285" s="40"/>
      <c r="B285" s="41"/>
      <c r="C285" s="42"/>
      <c r="D285" s="235" t="s">
        <v>316</v>
      </c>
      <c r="E285" s="42"/>
      <c r="F285" s="287" t="s">
        <v>402</v>
      </c>
      <c r="G285" s="42"/>
      <c r="H285" s="42"/>
      <c r="I285" s="230"/>
      <c r="J285" s="42"/>
      <c r="K285" s="42"/>
      <c r="L285" s="46"/>
      <c r="M285" s="231"/>
      <c r="N285" s="232"/>
      <c r="O285" s="86"/>
      <c r="P285" s="86"/>
      <c r="Q285" s="86"/>
      <c r="R285" s="86"/>
      <c r="S285" s="86"/>
      <c r="T285" s="87"/>
      <c r="U285" s="40"/>
      <c r="V285" s="40"/>
      <c r="W285" s="40"/>
      <c r="X285" s="40"/>
      <c r="Y285" s="40"/>
      <c r="Z285" s="40"/>
      <c r="AA285" s="40"/>
      <c r="AB285" s="40"/>
      <c r="AC285" s="40"/>
      <c r="AD285" s="40"/>
      <c r="AE285" s="40"/>
      <c r="AT285" s="19" t="s">
        <v>316</v>
      </c>
      <c r="AU285" s="19" t="s">
        <v>80</v>
      </c>
    </row>
    <row r="286" s="2" customFormat="1" ht="44.25" customHeight="1">
      <c r="A286" s="40"/>
      <c r="B286" s="41"/>
      <c r="C286" s="215" t="s">
        <v>403</v>
      </c>
      <c r="D286" s="215" t="s">
        <v>146</v>
      </c>
      <c r="E286" s="216" t="s">
        <v>404</v>
      </c>
      <c r="F286" s="217" t="s">
        <v>405</v>
      </c>
      <c r="G286" s="218" t="s">
        <v>149</v>
      </c>
      <c r="H286" s="219">
        <v>52</v>
      </c>
      <c r="I286" s="220"/>
      <c r="J286" s="221">
        <f>ROUND(I286*H286,2)</f>
        <v>0</v>
      </c>
      <c r="K286" s="217" t="s">
        <v>150</v>
      </c>
      <c r="L286" s="46"/>
      <c r="M286" s="222" t="s">
        <v>19</v>
      </c>
      <c r="N286" s="223" t="s">
        <v>42</v>
      </c>
      <c r="O286" s="86"/>
      <c r="P286" s="224">
        <f>O286*H286</f>
        <v>0</v>
      </c>
      <c r="Q286" s="224">
        <v>0.317</v>
      </c>
      <c r="R286" s="224">
        <f>Q286*H286</f>
        <v>16.484000000000002</v>
      </c>
      <c r="S286" s="224">
        <v>0</v>
      </c>
      <c r="T286" s="225">
        <f>S286*H286</f>
        <v>0</v>
      </c>
      <c r="U286" s="40"/>
      <c r="V286" s="40"/>
      <c r="W286" s="40"/>
      <c r="X286" s="40"/>
      <c r="Y286" s="40"/>
      <c r="Z286" s="40"/>
      <c r="AA286" s="40"/>
      <c r="AB286" s="40"/>
      <c r="AC286" s="40"/>
      <c r="AD286" s="40"/>
      <c r="AE286" s="40"/>
      <c r="AR286" s="226" t="s">
        <v>151</v>
      </c>
      <c r="AT286" s="226" t="s">
        <v>146</v>
      </c>
      <c r="AU286" s="226" t="s">
        <v>80</v>
      </c>
      <c r="AY286" s="19" t="s">
        <v>144</v>
      </c>
      <c r="BE286" s="227">
        <f>IF(N286="základní",J286,0)</f>
        <v>0</v>
      </c>
      <c r="BF286" s="227">
        <f>IF(N286="snížená",J286,0)</f>
        <v>0</v>
      </c>
      <c r="BG286" s="227">
        <f>IF(N286="zákl. přenesená",J286,0)</f>
        <v>0</v>
      </c>
      <c r="BH286" s="227">
        <f>IF(N286="sníž. přenesená",J286,0)</f>
        <v>0</v>
      </c>
      <c r="BI286" s="227">
        <f>IF(N286="nulová",J286,0)</f>
        <v>0</v>
      </c>
      <c r="BJ286" s="19" t="s">
        <v>78</v>
      </c>
      <c r="BK286" s="227">
        <f>ROUND(I286*H286,2)</f>
        <v>0</v>
      </c>
      <c r="BL286" s="19" t="s">
        <v>151</v>
      </c>
      <c r="BM286" s="226" t="s">
        <v>406</v>
      </c>
    </row>
    <row r="287" s="2" customFormat="1">
      <c r="A287" s="40"/>
      <c r="B287" s="41"/>
      <c r="C287" s="42"/>
      <c r="D287" s="228" t="s">
        <v>153</v>
      </c>
      <c r="E287" s="42"/>
      <c r="F287" s="229" t="s">
        <v>407</v>
      </c>
      <c r="G287" s="42"/>
      <c r="H287" s="42"/>
      <c r="I287" s="230"/>
      <c r="J287" s="42"/>
      <c r="K287" s="42"/>
      <c r="L287" s="46"/>
      <c r="M287" s="231"/>
      <c r="N287" s="232"/>
      <c r="O287" s="86"/>
      <c r="P287" s="86"/>
      <c r="Q287" s="86"/>
      <c r="R287" s="86"/>
      <c r="S287" s="86"/>
      <c r="T287" s="87"/>
      <c r="U287" s="40"/>
      <c r="V287" s="40"/>
      <c r="W287" s="40"/>
      <c r="X287" s="40"/>
      <c r="Y287" s="40"/>
      <c r="Z287" s="40"/>
      <c r="AA287" s="40"/>
      <c r="AB287" s="40"/>
      <c r="AC287" s="40"/>
      <c r="AD287" s="40"/>
      <c r="AE287" s="40"/>
      <c r="AT287" s="19" t="s">
        <v>153</v>
      </c>
      <c r="AU287" s="19" t="s">
        <v>80</v>
      </c>
    </row>
    <row r="288" s="2" customFormat="1" ht="55.5" customHeight="1">
      <c r="A288" s="40"/>
      <c r="B288" s="41"/>
      <c r="C288" s="215" t="s">
        <v>408</v>
      </c>
      <c r="D288" s="215" t="s">
        <v>146</v>
      </c>
      <c r="E288" s="216" t="s">
        <v>409</v>
      </c>
      <c r="F288" s="217" t="s">
        <v>410</v>
      </c>
      <c r="G288" s="218" t="s">
        <v>149</v>
      </c>
      <c r="H288" s="219">
        <v>52</v>
      </c>
      <c r="I288" s="220"/>
      <c r="J288" s="221">
        <f>ROUND(I288*H288,2)</f>
        <v>0</v>
      </c>
      <c r="K288" s="217" t="s">
        <v>150</v>
      </c>
      <c r="L288" s="46"/>
      <c r="M288" s="222" t="s">
        <v>19</v>
      </c>
      <c r="N288" s="223" t="s">
        <v>42</v>
      </c>
      <c r="O288" s="86"/>
      <c r="P288" s="224">
        <f>O288*H288</f>
        <v>0</v>
      </c>
      <c r="Q288" s="224">
        <v>0.1837</v>
      </c>
      <c r="R288" s="224">
        <f>Q288*H288</f>
        <v>9.5524000000000004</v>
      </c>
      <c r="S288" s="224">
        <v>0</v>
      </c>
      <c r="T288" s="225">
        <f>S288*H288</f>
        <v>0</v>
      </c>
      <c r="U288" s="40"/>
      <c r="V288" s="40"/>
      <c r="W288" s="40"/>
      <c r="X288" s="40"/>
      <c r="Y288" s="40"/>
      <c r="Z288" s="40"/>
      <c r="AA288" s="40"/>
      <c r="AB288" s="40"/>
      <c r="AC288" s="40"/>
      <c r="AD288" s="40"/>
      <c r="AE288" s="40"/>
      <c r="AR288" s="226" t="s">
        <v>151</v>
      </c>
      <c r="AT288" s="226" t="s">
        <v>146</v>
      </c>
      <c r="AU288" s="226" t="s">
        <v>80</v>
      </c>
      <c r="AY288" s="19" t="s">
        <v>144</v>
      </c>
      <c r="BE288" s="227">
        <f>IF(N288="základní",J288,0)</f>
        <v>0</v>
      </c>
      <c r="BF288" s="227">
        <f>IF(N288="snížená",J288,0)</f>
        <v>0</v>
      </c>
      <c r="BG288" s="227">
        <f>IF(N288="zákl. přenesená",J288,0)</f>
        <v>0</v>
      </c>
      <c r="BH288" s="227">
        <f>IF(N288="sníž. přenesená",J288,0)</f>
        <v>0</v>
      </c>
      <c r="BI288" s="227">
        <f>IF(N288="nulová",J288,0)</f>
        <v>0</v>
      </c>
      <c r="BJ288" s="19" t="s">
        <v>78</v>
      </c>
      <c r="BK288" s="227">
        <f>ROUND(I288*H288,2)</f>
        <v>0</v>
      </c>
      <c r="BL288" s="19" t="s">
        <v>151</v>
      </c>
      <c r="BM288" s="226" t="s">
        <v>411</v>
      </c>
    </row>
    <row r="289" s="2" customFormat="1">
      <c r="A289" s="40"/>
      <c r="B289" s="41"/>
      <c r="C289" s="42"/>
      <c r="D289" s="228" t="s">
        <v>153</v>
      </c>
      <c r="E289" s="42"/>
      <c r="F289" s="229" t="s">
        <v>412</v>
      </c>
      <c r="G289" s="42"/>
      <c r="H289" s="42"/>
      <c r="I289" s="230"/>
      <c r="J289" s="42"/>
      <c r="K289" s="42"/>
      <c r="L289" s="46"/>
      <c r="M289" s="231"/>
      <c r="N289" s="232"/>
      <c r="O289" s="86"/>
      <c r="P289" s="86"/>
      <c r="Q289" s="86"/>
      <c r="R289" s="86"/>
      <c r="S289" s="86"/>
      <c r="T289" s="87"/>
      <c r="U289" s="40"/>
      <c r="V289" s="40"/>
      <c r="W289" s="40"/>
      <c r="X289" s="40"/>
      <c r="Y289" s="40"/>
      <c r="Z289" s="40"/>
      <c r="AA289" s="40"/>
      <c r="AB289" s="40"/>
      <c r="AC289" s="40"/>
      <c r="AD289" s="40"/>
      <c r="AE289" s="40"/>
      <c r="AT289" s="19" t="s">
        <v>153</v>
      </c>
      <c r="AU289" s="19" t="s">
        <v>80</v>
      </c>
    </row>
    <row r="290" s="14" customFormat="1">
      <c r="A290" s="14"/>
      <c r="B290" s="244"/>
      <c r="C290" s="245"/>
      <c r="D290" s="235" t="s">
        <v>155</v>
      </c>
      <c r="E290" s="246" t="s">
        <v>19</v>
      </c>
      <c r="F290" s="247" t="s">
        <v>413</v>
      </c>
      <c r="G290" s="245"/>
      <c r="H290" s="248">
        <v>52</v>
      </c>
      <c r="I290" s="249"/>
      <c r="J290" s="245"/>
      <c r="K290" s="245"/>
      <c r="L290" s="250"/>
      <c r="M290" s="251"/>
      <c r="N290" s="252"/>
      <c r="O290" s="252"/>
      <c r="P290" s="252"/>
      <c r="Q290" s="252"/>
      <c r="R290" s="252"/>
      <c r="S290" s="252"/>
      <c r="T290" s="253"/>
      <c r="U290" s="14"/>
      <c r="V290" s="14"/>
      <c r="W290" s="14"/>
      <c r="X290" s="14"/>
      <c r="Y290" s="14"/>
      <c r="Z290" s="14"/>
      <c r="AA290" s="14"/>
      <c r="AB290" s="14"/>
      <c r="AC290" s="14"/>
      <c r="AD290" s="14"/>
      <c r="AE290" s="14"/>
      <c r="AT290" s="254" t="s">
        <v>155</v>
      </c>
      <c r="AU290" s="254" t="s">
        <v>80</v>
      </c>
      <c r="AV290" s="14" t="s">
        <v>80</v>
      </c>
      <c r="AW290" s="14" t="s">
        <v>32</v>
      </c>
      <c r="AX290" s="14" t="s">
        <v>78</v>
      </c>
      <c r="AY290" s="254" t="s">
        <v>144</v>
      </c>
    </row>
    <row r="291" s="2" customFormat="1" ht="16.5" customHeight="1">
      <c r="A291" s="40"/>
      <c r="B291" s="41"/>
      <c r="C291" s="277" t="s">
        <v>414</v>
      </c>
      <c r="D291" s="277" t="s">
        <v>290</v>
      </c>
      <c r="E291" s="278" t="s">
        <v>415</v>
      </c>
      <c r="F291" s="279" t="s">
        <v>416</v>
      </c>
      <c r="G291" s="280" t="s">
        <v>149</v>
      </c>
      <c r="H291" s="281">
        <v>5.5179999999999998</v>
      </c>
      <c r="I291" s="282"/>
      <c r="J291" s="283">
        <f>ROUND(I291*H291,2)</f>
        <v>0</v>
      </c>
      <c r="K291" s="279" t="s">
        <v>150</v>
      </c>
      <c r="L291" s="284"/>
      <c r="M291" s="285" t="s">
        <v>19</v>
      </c>
      <c r="N291" s="286" t="s">
        <v>42</v>
      </c>
      <c r="O291" s="86"/>
      <c r="P291" s="224">
        <f>O291*H291</f>
        <v>0</v>
      </c>
      <c r="Q291" s="224">
        <v>0.22800000000000001</v>
      </c>
      <c r="R291" s="224">
        <f>Q291*H291</f>
        <v>1.2581039999999999</v>
      </c>
      <c r="S291" s="224">
        <v>0</v>
      </c>
      <c r="T291" s="225">
        <f>S291*H291</f>
        <v>0</v>
      </c>
      <c r="U291" s="40"/>
      <c r="V291" s="40"/>
      <c r="W291" s="40"/>
      <c r="X291" s="40"/>
      <c r="Y291" s="40"/>
      <c r="Z291" s="40"/>
      <c r="AA291" s="40"/>
      <c r="AB291" s="40"/>
      <c r="AC291" s="40"/>
      <c r="AD291" s="40"/>
      <c r="AE291" s="40"/>
      <c r="AR291" s="226" t="s">
        <v>212</v>
      </c>
      <c r="AT291" s="226" t="s">
        <v>290</v>
      </c>
      <c r="AU291" s="226" t="s">
        <v>80</v>
      </c>
      <c r="AY291" s="19" t="s">
        <v>144</v>
      </c>
      <c r="BE291" s="227">
        <f>IF(N291="základní",J291,0)</f>
        <v>0</v>
      </c>
      <c r="BF291" s="227">
        <f>IF(N291="snížená",J291,0)</f>
        <v>0</v>
      </c>
      <c r="BG291" s="227">
        <f>IF(N291="zákl. přenesená",J291,0)</f>
        <v>0</v>
      </c>
      <c r="BH291" s="227">
        <f>IF(N291="sníž. přenesená",J291,0)</f>
        <v>0</v>
      </c>
      <c r="BI291" s="227">
        <f>IF(N291="nulová",J291,0)</f>
        <v>0</v>
      </c>
      <c r="BJ291" s="19" t="s">
        <v>78</v>
      </c>
      <c r="BK291" s="227">
        <f>ROUND(I291*H291,2)</f>
        <v>0</v>
      </c>
      <c r="BL291" s="19" t="s">
        <v>151</v>
      </c>
      <c r="BM291" s="226" t="s">
        <v>417</v>
      </c>
    </row>
    <row r="292" s="13" customFormat="1">
      <c r="A292" s="13"/>
      <c r="B292" s="233"/>
      <c r="C292" s="234"/>
      <c r="D292" s="235" t="s">
        <v>155</v>
      </c>
      <c r="E292" s="236" t="s">
        <v>19</v>
      </c>
      <c r="F292" s="237" t="s">
        <v>418</v>
      </c>
      <c r="G292" s="234"/>
      <c r="H292" s="236" t="s">
        <v>19</v>
      </c>
      <c r="I292" s="238"/>
      <c r="J292" s="234"/>
      <c r="K292" s="234"/>
      <c r="L292" s="239"/>
      <c r="M292" s="240"/>
      <c r="N292" s="241"/>
      <c r="O292" s="241"/>
      <c r="P292" s="241"/>
      <c r="Q292" s="241"/>
      <c r="R292" s="241"/>
      <c r="S292" s="241"/>
      <c r="T292" s="242"/>
      <c r="U292" s="13"/>
      <c r="V292" s="13"/>
      <c r="W292" s="13"/>
      <c r="X292" s="13"/>
      <c r="Y292" s="13"/>
      <c r="Z292" s="13"/>
      <c r="AA292" s="13"/>
      <c r="AB292" s="13"/>
      <c r="AC292" s="13"/>
      <c r="AD292" s="13"/>
      <c r="AE292" s="13"/>
      <c r="AT292" s="243" t="s">
        <v>155</v>
      </c>
      <c r="AU292" s="243" t="s">
        <v>80</v>
      </c>
      <c r="AV292" s="13" t="s">
        <v>78</v>
      </c>
      <c r="AW292" s="13" t="s">
        <v>32</v>
      </c>
      <c r="AX292" s="13" t="s">
        <v>71</v>
      </c>
      <c r="AY292" s="243" t="s">
        <v>144</v>
      </c>
    </row>
    <row r="293" s="14" customFormat="1">
      <c r="A293" s="14"/>
      <c r="B293" s="244"/>
      <c r="C293" s="245"/>
      <c r="D293" s="235" t="s">
        <v>155</v>
      </c>
      <c r="E293" s="246" t="s">
        <v>19</v>
      </c>
      <c r="F293" s="247" t="s">
        <v>419</v>
      </c>
      <c r="G293" s="245"/>
      <c r="H293" s="248">
        <v>52</v>
      </c>
      <c r="I293" s="249"/>
      <c r="J293" s="245"/>
      <c r="K293" s="245"/>
      <c r="L293" s="250"/>
      <c r="M293" s="251"/>
      <c r="N293" s="252"/>
      <c r="O293" s="252"/>
      <c r="P293" s="252"/>
      <c r="Q293" s="252"/>
      <c r="R293" s="252"/>
      <c r="S293" s="252"/>
      <c r="T293" s="253"/>
      <c r="U293" s="14"/>
      <c r="V293" s="14"/>
      <c r="W293" s="14"/>
      <c r="X293" s="14"/>
      <c r="Y293" s="14"/>
      <c r="Z293" s="14"/>
      <c r="AA293" s="14"/>
      <c r="AB293" s="14"/>
      <c r="AC293" s="14"/>
      <c r="AD293" s="14"/>
      <c r="AE293" s="14"/>
      <c r="AT293" s="254" t="s">
        <v>155</v>
      </c>
      <c r="AU293" s="254" t="s">
        <v>80</v>
      </c>
      <c r="AV293" s="14" t="s">
        <v>80</v>
      </c>
      <c r="AW293" s="14" t="s">
        <v>32</v>
      </c>
      <c r="AX293" s="14" t="s">
        <v>71</v>
      </c>
      <c r="AY293" s="254" t="s">
        <v>144</v>
      </c>
    </row>
    <row r="294" s="14" customFormat="1">
      <c r="A294" s="14"/>
      <c r="B294" s="244"/>
      <c r="C294" s="245"/>
      <c r="D294" s="235" t="s">
        <v>155</v>
      </c>
      <c r="E294" s="246" t="s">
        <v>19</v>
      </c>
      <c r="F294" s="247" t="s">
        <v>420</v>
      </c>
      <c r="G294" s="245"/>
      <c r="H294" s="248">
        <v>-46.590000000000003</v>
      </c>
      <c r="I294" s="249"/>
      <c r="J294" s="245"/>
      <c r="K294" s="245"/>
      <c r="L294" s="250"/>
      <c r="M294" s="251"/>
      <c r="N294" s="252"/>
      <c r="O294" s="252"/>
      <c r="P294" s="252"/>
      <c r="Q294" s="252"/>
      <c r="R294" s="252"/>
      <c r="S294" s="252"/>
      <c r="T294" s="253"/>
      <c r="U294" s="14"/>
      <c r="V294" s="14"/>
      <c r="W294" s="14"/>
      <c r="X294" s="14"/>
      <c r="Y294" s="14"/>
      <c r="Z294" s="14"/>
      <c r="AA294" s="14"/>
      <c r="AB294" s="14"/>
      <c r="AC294" s="14"/>
      <c r="AD294" s="14"/>
      <c r="AE294" s="14"/>
      <c r="AT294" s="254" t="s">
        <v>155</v>
      </c>
      <c r="AU294" s="254" t="s">
        <v>80</v>
      </c>
      <c r="AV294" s="14" t="s">
        <v>80</v>
      </c>
      <c r="AW294" s="14" t="s">
        <v>32</v>
      </c>
      <c r="AX294" s="14" t="s">
        <v>71</v>
      </c>
      <c r="AY294" s="254" t="s">
        <v>144</v>
      </c>
    </row>
    <row r="295" s="16" customFormat="1">
      <c r="A295" s="16"/>
      <c r="B295" s="266"/>
      <c r="C295" s="267"/>
      <c r="D295" s="235" t="s">
        <v>155</v>
      </c>
      <c r="E295" s="268" t="s">
        <v>19</v>
      </c>
      <c r="F295" s="269" t="s">
        <v>202</v>
      </c>
      <c r="G295" s="267"/>
      <c r="H295" s="270">
        <v>5.4099999999999966</v>
      </c>
      <c r="I295" s="271"/>
      <c r="J295" s="267"/>
      <c r="K295" s="267"/>
      <c r="L295" s="272"/>
      <c r="M295" s="273"/>
      <c r="N295" s="274"/>
      <c r="O295" s="274"/>
      <c r="P295" s="274"/>
      <c r="Q295" s="274"/>
      <c r="R295" s="274"/>
      <c r="S295" s="274"/>
      <c r="T295" s="275"/>
      <c r="U295" s="16"/>
      <c r="V295" s="16"/>
      <c r="W295" s="16"/>
      <c r="X295" s="16"/>
      <c r="Y295" s="16"/>
      <c r="Z295" s="16"/>
      <c r="AA295" s="16"/>
      <c r="AB295" s="16"/>
      <c r="AC295" s="16"/>
      <c r="AD295" s="16"/>
      <c r="AE295" s="16"/>
      <c r="AT295" s="276" t="s">
        <v>155</v>
      </c>
      <c r="AU295" s="276" t="s">
        <v>80</v>
      </c>
      <c r="AV295" s="16" t="s">
        <v>151</v>
      </c>
      <c r="AW295" s="16" t="s">
        <v>32</v>
      </c>
      <c r="AX295" s="16" t="s">
        <v>78</v>
      </c>
      <c r="AY295" s="276" t="s">
        <v>144</v>
      </c>
    </row>
    <row r="296" s="14" customFormat="1">
      <c r="A296" s="14"/>
      <c r="B296" s="244"/>
      <c r="C296" s="245"/>
      <c r="D296" s="235" t="s">
        <v>155</v>
      </c>
      <c r="E296" s="245"/>
      <c r="F296" s="247" t="s">
        <v>421</v>
      </c>
      <c r="G296" s="245"/>
      <c r="H296" s="248">
        <v>5.5179999999999998</v>
      </c>
      <c r="I296" s="249"/>
      <c r="J296" s="245"/>
      <c r="K296" s="245"/>
      <c r="L296" s="250"/>
      <c r="M296" s="251"/>
      <c r="N296" s="252"/>
      <c r="O296" s="252"/>
      <c r="P296" s="252"/>
      <c r="Q296" s="252"/>
      <c r="R296" s="252"/>
      <c r="S296" s="252"/>
      <c r="T296" s="253"/>
      <c r="U296" s="14"/>
      <c r="V296" s="14"/>
      <c r="W296" s="14"/>
      <c r="X296" s="14"/>
      <c r="Y296" s="14"/>
      <c r="Z296" s="14"/>
      <c r="AA296" s="14"/>
      <c r="AB296" s="14"/>
      <c r="AC296" s="14"/>
      <c r="AD296" s="14"/>
      <c r="AE296" s="14"/>
      <c r="AT296" s="254" t="s">
        <v>155</v>
      </c>
      <c r="AU296" s="254" t="s">
        <v>80</v>
      </c>
      <c r="AV296" s="14" t="s">
        <v>80</v>
      </c>
      <c r="AW296" s="14" t="s">
        <v>4</v>
      </c>
      <c r="AX296" s="14" t="s">
        <v>78</v>
      </c>
      <c r="AY296" s="254" t="s">
        <v>144</v>
      </c>
    </row>
    <row r="297" s="2" customFormat="1" ht="24.15" customHeight="1">
      <c r="A297" s="40"/>
      <c r="B297" s="41"/>
      <c r="C297" s="215" t="s">
        <v>422</v>
      </c>
      <c r="D297" s="215" t="s">
        <v>146</v>
      </c>
      <c r="E297" s="216" t="s">
        <v>423</v>
      </c>
      <c r="F297" s="217" t="s">
        <v>424</v>
      </c>
      <c r="G297" s="218" t="s">
        <v>96</v>
      </c>
      <c r="H297" s="219">
        <v>0.40500000000000003</v>
      </c>
      <c r="I297" s="220"/>
      <c r="J297" s="221">
        <f>ROUND(I297*H297,2)</f>
        <v>0</v>
      </c>
      <c r="K297" s="217" t="s">
        <v>150</v>
      </c>
      <c r="L297" s="46"/>
      <c r="M297" s="222" t="s">
        <v>19</v>
      </c>
      <c r="N297" s="223" t="s">
        <v>42</v>
      </c>
      <c r="O297" s="86"/>
      <c r="P297" s="224">
        <f>O297*H297</f>
        <v>0</v>
      </c>
      <c r="Q297" s="224">
        <v>2.2563399999999998</v>
      </c>
      <c r="R297" s="224">
        <f>Q297*H297</f>
        <v>0.91381769999999996</v>
      </c>
      <c r="S297" s="224">
        <v>0</v>
      </c>
      <c r="T297" s="225">
        <f>S297*H297</f>
        <v>0</v>
      </c>
      <c r="U297" s="40"/>
      <c r="V297" s="40"/>
      <c r="W297" s="40"/>
      <c r="X297" s="40"/>
      <c r="Y297" s="40"/>
      <c r="Z297" s="40"/>
      <c r="AA297" s="40"/>
      <c r="AB297" s="40"/>
      <c r="AC297" s="40"/>
      <c r="AD297" s="40"/>
      <c r="AE297" s="40"/>
      <c r="AR297" s="226" t="s">
        <v>151</v>
      </c>
      <c r="AT297" s="226" t="s">
        <v>146</v>
      </c>
      <c r="AU297" s="226" t="s">
        <v>80</v>
      </c>
      <c r="AY297" s="19" t="s">
        <v>144</v>
      </c>
      <c r="BE297" s="227">
        <f>IF(N297="základní",J297,0)</f>
        <v>0</v>
      </c>
      <c r="BF297" s="227">
        <f>IF(N297="snížená",J297,0)</f>
        <v>0</v>
      </c>
      <c r="BG297" s="227">
        <f>IF(N297="zákl. přenesená",J297,0)</f>
        <v>0</v>
      </c>
      <c r="BH297" s="227">
        <f>IF(N297="sníž. přenesená",J297,0)</f>
        <v>0</v>
      </c>
      <c r="BI297" s="227">
        <f>IF(N297="nulová",J297,0)</f>
        <v>0</v>
      </c>
      <c r="BJ297" s="19" t="s">
        <v>78</v>
      </c>
      <c r="BK297" s="227">
        <f>ROUND(I297*H297,2)</f>
        <v>0</v>
      </c>
      <c r="BL297" s="19" t="s">
        <v>151</v>
      </c>
      <c r="BM297" s="226" t="s">
        <v>425</v>
      </c>
    </row>
    <row r="298" s="2" customFormat="1">
      <c r="A298" s="40"/>
      <c r="B298" s="41"/>
      <c r="C298" s="42"/>
      <c r="D298" s="228" t="s">
        <v>153</v>
      </c>
      <c r="E298" s="42"/>
      <c r="F298" s="229" t="s">
        <v>426</v>
      </c>
      <c r="G298" s="42"/>
      <c r="H298" s="42"/>
      <c r="I298" s="230"/>
      <c r="J298" s="42"/>
      <c r="K298" s="42"/>
      <c r="L298" s="46"/>
      <c r="M298" s="231"/>
      <c r="N298" s="232"/>
      <c r="O298" s="86"/>
      <c r="P298" s="86"/>
      <c r="Q298" s="86"/>
      <c r="R298" s="86"/>
      <c r="S298" s="86"/>
      <c r="T298" s="87"/>
      <c r="U298" s="40"/>
      <c r="V298" s="40"/>
      <c r="W298" s="40"/>
      <c r="X298" s="40"/>
      <c r="Y298" s="40"/>
      <c r="Z298" s="40"/>
      <c r="AA298" s="40"/>
      <c r="AB298" s="40"/>
      <c r="AC298" s="40"/>
      <c r="AD298" s="40"/>
      <c r="AE298" s="40"/>
      <c r="AT298" s="19" t="s">
        <v>153</v>
      </c>
      <c r="AU298" s="19" t="s">
        <v>80</v>
      </c>
    </row>
    <row r="299" s="13" customFormat="1">
      <c r="A299" s="13"/>
      <c r="B299" s="233"/>
      <c r="C299" s="234"/>
      <c r="D299" s="235" t="s">
        <v>155</v>
      </c>
      <c r="E299" s="236" t="s">
        <v>19</v>
      </c>
      <c r="F299" s="237" t="s">
        <v>427</v>
      </c>
      <c r="G299" s="234"/>
      <c r="H299" s="236" t="s">
        <v>19</v>
      </c>
      <c r="I299" s="238"/>
      <c r="J299" s="234"/>
      <c r="K299" s="234"/>
      <c r="L299" s="239"/>
      <c r="M299" s="240"/>
      <c r="N299" s="241"/>
      <c r="O299" s="241"/>
      <c r="P299" s="241"/>
      <c r="Q299" s="241"/>
      <c r="R299" s="241"/>
      <c r="S299" s="241"/>
      <c r="T299" s="242"/>
      <c r="U299" s="13"/>
      <c r="V299" s="13"/>
      <c r="W299" s="13"/>
      <c r="X299" s="13"/>
      <c r="Y299" s="13"/>
      <c r="Z299" s="13"/>
      <c r="AA299" s="13"/>
      <c r="AB299" s="13"/>
      <c r="AC299" s="13"/>
      <c r="AD299" s="13"/>
      <c r="AE299" s="13"/>
      <c r="AT299" s="243" t="s">
        <v>155</v>
      </c>
      <c r="AU299" s="243" t="s">
        <v>80</v>
      </c>
      <c r="AV299" s="13" t="s">
        <v>78</v>
      </c>
      <c r="AW299" s="13" t="s">
        <v>32</v>
      </c>
      <c r="AX299" s="13" t="s">
        <v>71</v>
      </c>
      <c r="AY299" s="243" t="s">
        <v>144</v>
      </c>
    </row>
    <row r="300" s="14" customFormat="1">
      <c r="A300" s="14"/>
      <c r="B300" s="244"/>
      <c r="C300" s="245"/>
      <c r="D300" s="235" t="s">
        <v>155</v>
      </c>
      <c r="E300" s="246" t="s">
        <v>19</v>
      </c>
      <c r="F300" s="247" t="s">
        <v>428</v>
      </c>
      <c r="G300" s="245"/>
      <c r="H300" s="248">
        <v>0.40500000000000003</v>
      </c>
      <c r="I300" s="249"/>
      <c r="J300" s="245"/>
      <c r="K300" s="245"/>
      <c r="L300" s="250"/>
      <c r="M300" s="251"/>
      <c r="N300" s="252"/>
      <c r="O300" s="252"/>
      <c r="P300" s="252"/>
      <c r="Q300" s="252"/>
      <c r="R300" s="252"/>
      <c r="S300" s="252"/>
      <c r="T300" s="253"/>
      <c r="U300" s="14"/>
      <c r="V300" s="14"/>
      <c r="W300" s="14"/>
      <c r="X300" s="14"/>
      <c r="Y300" s="14"/>
      <c r="Z300" s="14"/>
      <c r="AA300" s="14"/>
      <c r="AB300" s="14"/>
      <c r="AC300" s="14"/>
      <c r="AD300" s="14"/>
      <c r="AE300" s="14"/>
      <c r="AT300" s="254" t="s">
        <v>155</v>
      </c>
      <c r="AU300" s="254" t="s">
        <v>80</v>
      </c>
      <c r="AV300" s="14" t="s">
        <v>80</v>
      </c>
      <c r="AW300" s="14" t="s">
        <v>32</v>
      </c>
      <c r="AX300" s="14" t="s">
        <v>78</v>
      </c>
      <c r="AY300" s="254" t="s">
        <v>144</v>
      </c>
    </row>
    <row r="301" s="2" customFormat="1" ht="24.15" customHeight="1">
      <c r="A301" s="40"/>
      <c r="B301" s="41"/>
      <c r="C301" s="215" t="s">
        <v>429</v>
      </c>
      <c r="D301" s="215" t="s">
        <v>146</v>
      </c>
      <c r="E301" s="216" t="s">
        <v>430</v>
      </c>
      <c r="F301" s="217" t="s">
        <v>431</v>
      </c>
      <c r="G301" s="218" t="s">
        <v>149</v>
      </c>
      <c r="H301" s="219">
        <v>2.7000000000000002</v>
      </c>
      <c r="I301" s="220"/>
      <c r="J301" s="221">
        <f>ROUND(I301*H301,2)</f>
        <v>0</v>
      </c>
      <c r="K301" s="217" t="s">
        <v>19</v>
      </c>
      <c r="L301" s="46"/>
      <c r="M301" s="222" t="s">
        <v>19</v>
      </c>
      <c r="N301" s="223" t="s">
        <v>42</v>
      </c>
      <c r="O301" s="86"/>
      <c r="P301" s="224">
        <f>O301*H301</f>
        <v>0</v>
      </c>
      <c r="Q301" s="224">
        <v>0</v>
      </c>
      <c r="R301" s="224">
        <f>Q301*H301</f>
        <v>0</v>
      </c>
      <c r="S301" s="224">
        <v>0</v>
      </c>
      <c r="T301" s="225">
        <f>S301*H301</f>
        <v>0</v>
      </c>
      <c r="U301" s="40"/>
      <c r="V301" s="40"/>
      <c r="W301" s="40"/>
      <c r="X301" s="40"/>
      <c r="Y301" s="40"/>
      <c r="Z301" s="40"/>
      <c r="AA301" s="40"/>
      <c r="AB301" s="40"/>
      <c r="AC301" s="40"/>
      <c r="AD301" s="40"/>
      <c r="AE301" s="40"/>
      <c r="AR301" s="226" t="s">
        <v>151</v>
      </c>
      <c r="AT301" s="226" t="s">
        <v>146</v>
      </c>
      <c r="AU301" s="226" t="s">
        <v>80</v>
      </c>
      <c r="AY301" s="19" t="s">
        <v>144</v>
      </c>
      <c r="BE301" s="227">
        <f>IF(N301="základní",J301,0)</f>
        <v>0</v>
      </c>
      <c r="BF301" s="227">
        <f>IF(N301="snížená",J301,0)</f>
        <v>0</v>
      </c>
      <c r="BG301" s="227">
        <f>IF(N301="zákl. přenesená",J301,0)</f>
        <v>0</v>
      </c>
      <c r="BH301" s="227">
        <f>IF(N301="sníž. přenesená",J301,0)</f>
        <v>0</v>
      </c>
      <c r="BI301" s="227">
        <f>IF(N301="nulová",J301,0)</f>
        <v>0</v>
      </c>
      <c r="BJ301" s="19" t="s">
        <v>78</v>
      </c>
      <c r="BK301" s="227">
        <f>ROUND(I301*H301,2)</f>
        <v>0</v>
      </c>
      <c r="BL301" s="19" t="s">
        <v>151</v>
      </c>
      <c r="BM301" s="226" t="s">
        <v>432</v>
      </c>
    </row>
    <row r="302" s="13" customFormat="1">
      <c r="A302" s="13"/>
      <c r="B302" s="233"/>
      <c r="C302" s="234"/>
      <c r="D302" s="235" t="s">
        <v>155</v>
      </c>
      <c r="E302" s="236" t="s">
        <v>19</v>
      </c>
      <c r="F302" s="237" t="s">
        <v>433</v>
      </c>
      <c r="G302" s="234"/>
      <c r="H302" s="236" t="s">
        <v>19</v>
      </c>
      <c r="I302" s="238"/>
      <c r="J302" s="234"/>
      <c r="K302" s="234"/>
      <c r="L302" s="239"/>
      <c r="M302" s="240"/>
      <c r="N302" s="241"/>
      <c r="O302" s="241"/>
      <c r="P302" s="241"/>
      <c r="Q302" s="241"/>
      <c r="R302" s="241"/>
      <c r="S302" s="241"/>
      <c r="T302" s="242"/>
      <c r="U302" s="13"/>
      <c r="V302" s="13"/>
      <c r="W302" s="13"/>
      <c r="X302" s="13"/>
      <c r="Y302" s="13"/>
      <c r="Z302" s="13"/>
      <c r="AA302" s="13"/>
      <c r="AB302" s="13"/>
      <c r="AC302" s="13"/>
      <c r="AD302" s="13"/>
      <c r="AE302" s="13"/>
      <c r="AT302" s="243" t="s">
        <v>155</v>
      </c>
      <c r="AU302" s="243" t="s">
        <v>80</v>
      </c>
      <c r="AV302" s="13" t="s">
        <v>78</v>
      </c>
      <c r="AW302" s="13" t="s">
        <v>32</v>
      </c>
      <c r="AX302" s="13" t="s">
        <v>71</v>
      </c>
      <c r="AY302" s="243" t="s">
        <v>144</v>
      </c>
    </row>
    <row r="303" s="14" customFormat="1">
      <c r="A303" s="14"/>
      <c r="B303" s="244"/>
      <c r="C303" s="245"/>
      <c r="D303" s="235" t="s">
        <v>155</v>
      </c>
      <c r="E303" s="246" t="s">
        <v>19</v>
      </c>
      <c r="F303" s="247" t="s">
        <v>434</v>
      </c>
      <c r="G303" s="245"/>
      <c r="H303" s="248">
        <v>2.7000000000000002</v>
      </c>
      <c r="I303" s="249"/>
      <c r="J303" s="245"/>
      <c r="K303" s="245"/>
      <c r="L303" s="250"/>
      <c r="M303" s="251"/>
      <c r="N303" s="252"/>
      <c r="O303" s="252"/>
      <c r="P303" s="252"/>
      <c r="Q303" s="252"/>
      <c r="R303" s="252"/>
      <c r="S303" s="252"/>
      <c r="T303" s="253"/>
      <c r="U303" s="14"/>
      <c r="V303" s="14"/>
      <c r="W303" s="14"/>
      <c r="X303" s="14"/>
      <c r="Y303" s="14"/>
      <c r="Z303" s="14"/>
      <c r="AA303" s="14"/>
      <c r="AB303" s="14"/>
      <c r="AC303" s="14"/>
      <c r="AD303" s="14"/>
      <c r="AE303" s="14"/>
      <c r="AT303" s="254" t="s">
        <v>155</v>
      </c>
      <c r="AU303" s="254" t="s">
        <v>80</v>
      </c>
      <c r="AV303" s="14" t="s">
        <v>80</v>
      </c>
      <c r="AW303" s="14" t="s">
        <v>32</v>
      </c>
      <c r="AX303" s="14" t="s">
        <v>71</v>
      </c>
      <c r="AY303" s="254" t="s">
        <v>144</v>
      </c>
    </row>
    <row r="304" s="16" customFormat="1">
      <c r="A304" s="16"/>
      <c r="B304" s="266"/>
      <c r="C304" s="267"/>
      <c r="D304" s="235" t="s">
        <v>155</v>
      </c>
      <c r="E304" s="268" t="s">
        <v>19</v>
      </c>
      <c r="F304" s="269" t="s">
        <v>202</v>
      </c>
      <c r="G304" s="267"/>
      <c r="H304" s="270">
        <v>2.7000000000000002</v>
      </c>
      <c r="I304" s="271"/>
      <c r="J304" s="267"/>
      <c r="K304" s="267"/>
      <c r="L304" s="272"/>
      <c r="M304" s="273"/>
      <c r="N304" s="274"/>
      <c r="O304" s="274"/>
      <c r="P304" s="274"/>
      <c r="Q304" s="274"/>
      <c r="R304" s="274"/>
      <c r="S304" s="274"/>
      <c r="T304" s="275"/>
      <c r="U304" s="16"/>
      <c r="V304" s="16"/>
      <c r="W304" s="16"/>
      <c r="X304" s="16"/>
      <c r="Y304" s="16"/>
      <c r="Z304" s="16"/>
      <c r="AA304" s="16"/>
      <c r="AB304" s="16"/>
      <c r="AC304" s="16"/>
      <c r="AD304" s="16"/>
      <c r="AE304" s="16"/>
      <c r="AT304" s="276" t="s">
        <v>155</v>
      </c>
      <c r="AU304" s="276" t="s">
        <v>80</v>
      </c>
      <c r="AV304" s="16" t="s">
        <v>151</v>
      </c>
      <c r="AW304" s="16" t="s">
        <v>32</v>
      </c>
      <c r="AX304" s="16" t="s">
        <v>78</v>
      </c>
      <c r="AY304" s="276" t="s">
        <v>144</v>
      </c>
    </row>
    <row r="305" s="2" customFormat="1" ht="44.25" customHeight="1">
      <c r="A305" s="40"/>
      <c r="B305" s="41"/>
      <c r="C305" s="215" t="s">
        <v>435</v>
      </c>
      <c r="D305" s="215" t="s">
        <v>146</v>
      </c>
      <c r="E305" s="216" t="s">
        <v>436</v>
      </c>
      <c r="F305" s="217" t="s">
        <v>437</v>
      </c>
      <c r="G305" s="218" t="s">
        <v>161</v>
      </c>
      <c r="H305" s="219">
        <v>28.207999999999998</v>
      </c>
      <c r="I305" s="220"/>
      <c r="J305" s="221">
        <f>ROUND(I305*H305,2)</f>
        <v>0</v>
      </c>
      <c r="K305" s="217" t="s">
        <v>150</v>
      </c>
      <c r="L305" s="46"/>
      <c r="M305" s="222" t="s">
        <v>19</v>
      </c>
      <c r="N305" s="223" t="s">
        <v>42</v>
      </c>
      <c r="O305" s="86"/>
      <c r="P305" s="224">
        <f>O305*H305</f>
        <v>0</v>
      </c>
      <c r="Q305" s="224">
        <v>0</v>
      </c>
      <c r="R305" s="224">
        <f>Q305*H305</f>
        <v>0</v>
      </c>
      <c r="S305" s="224">
        <v>0</v>
      </c>
      <c r="T305" s="225">
        <f>S305*H305</f>
        <v>0</v>
      </c>
      <c r="U305" s="40"/>
      <c r="V305" s="40"/>
      <c r="W305" s="40"/>
      <c r="X305" s="40"/>
      <c r="Y305" s="40"/>
      <c r="Z305" s="40"/>
      <c r="AA305" s="40"/>
      <c r="AB305" s="40"/>
      <c r="AC305" s="40"/>
      <c r="AD305" s="40"/>
      <c r="AE305" s="40"/>
      <c r="AR305" s="226" t="s">
        <v>151</v>
      </c>
      <c r="AT305" s="226" t="s">
        <v>146</v>
      </c>
      <c r="AU305" s="226" t="s">
        <v>80</v>
      </c>
      <c r="AY305" s="19" t="s">
        <v>144</v>
      </c>
      <c r="BE305" s="227">
        <f>IF(N305="základní",J305,0)</f>
        <v>0</v>
      </c>
      <c r="BF305" s="227">
        <f>IF(N305="snížená",J305,0)</f>
        <v>0</v>
      </c>
      <c r="BG305" s="227">
        <f>IF(N305="zákl. přenesená",J305,0)</f>
        <v>0</v>
      </c>
      <c r="BH305" s="227">
        <f>IF(N305="sníž. přenesená",J305,0)</f>
        <v>0</v>
      </c>
      <c r="BI305" s="227">
        <f>IF(N305="nulová",J305,0)</f>
        <v>0</v>
      </c>
      <c r="BJ305" s="19" t="s">
        <v>78</v>
      </c>
      <c r="BK305" s="227">
        <f>ROUND(I305*H305,2)</f>
        <v>0</v>
      </c>
      <c r="BL305" s="19" t="s">
        <v>151</v>
      </c>
      <c r="BM305" s="226" t="s">
        <v>438</v>
      </c>
    </row>
    <row r="306" s="2" customFormat="1">
      <c r="A306" s="40"/>
      <c r="B306" s="41"/>
      <c r="C306" s="42"/>
      <c r="D306" s="228" t="s">
        <v>153</v>
      </c>
      <c r="E306" s="42"/>
      <c r="F306" s="229" t="s">
        <v>439</v>
      </c>
      <c r="G306" s="42"/>
      <c r="H306" s="42"/>
      <c r="I306" s="230"/>
      <c r="J306" s="42"/>
      <c r="K306" s="42"/>
      <c r="L306" s="46"/>
      <c r="M306" s="231"/>
      <c r="N306" s="232"/>
      <c r="O306" s="86"/>
      <c r="P306" s="86"/>
      <c r="Q306" s="86"/>
      <c r="R306" s="86"/>
      <c r="S306" s="86"/>
      <c r="T306" s="87"/>
      <c r="U306" s="40"/>
      <c r="V306" s="40"/>
      <c r="W306" s="40"/>
      <c r="X306" s="40"/>
      <c r="Y306" s="40"/>
      <c r="Z306" s="40"/>
      <c r="AA306" s="40"/>
      <c r="AB306" s="40"/>
      <c r="AC306" s="40"/>
      <c r="AD306" s="40"/>
      <c r="AE306" s="40"/>
      <c r="AT306" s="19" t="s">
        <v>153</v>
      </c>
      <c r="AU306" s="19" t="s">
        <v>80</v>
      </c>
    </row>
    <row r="307" s="2" customFormat="1">
      <c r="A307" s="40"/>
      <c r="B307" s="41"/>
      <c r="C307" s="42"/>
      <c r="D307" s="235" t="s">
        <v>316</v>
      </c>
      <c r="E307" s="42"/>
      <c r="F307" s="287" t="s">
        <v>440</v>
      </c>
      <c r="G307" s="42"/>
      <c r="H307" s="42"/>
      <c r="I307" s="230"/>
      <c r="J307" s="42"/>
      <c r="K307" s="42"/>
      <c r="L307" s="46"/>
      <c r="M307" s="231"/>
      <c r="N307" s="232"/>
      <c r="O307" s="86"/>
      <c r="P307" s="86"/>
      <c r="Q307" s="86"/>
      <c r="R307" s="86"/>
      <c r="S307" s="86"/>
      <c r="T307" s="87"/>
      <c r="U307" s="40"/>
      <c r="V307" s="40"/>
      <c r="W307" s="40"/>
      <c r="X307" s="40"/>
      <c r="Y307" s="40"/>
      <c r="Z307" s="40"/>
      <c r="AA307" s="40"/>
      <c r="AB307" s="40"/>
      <c r="AC307" s="40"/>
      <c r="AD307" s="40"/>
      <c r="AE307" s="40"/>
      <c r="AT307" s="19" t="s">
        <v>316</v>
      </c>
      <c r="AU307" s="19" t="s">
        <v>80</v>
      </c>
    </row>
    <row r="308" s="12" customFormat="1" ht="22.8" customHeight="1">
      <c r="A308" s="12"/>
      <c r="B308" s="199"/>
      <c r="C308" s="200"/>
      <c r="D308" s="201" t="s">
        <v>70</v>
      </c>
      <c r="E308" s="213" t="s">
        <v>441</v>
      </c>
      <c r="F308" s="213" t="s">
        <v>442</v>
      </c>
      <c r="G308" s="200"/>
      <c r="H308" s="200"/>
      <c r="I308" s="203"/>
      <c r="J308" s="214">
        <f>BK308</f>
        <v>0</v>
      </c>
      <c r="K308" s="200"/>
      <c r="L308" s="205"/>
      <c r="M308" s="206"/>
      <c r="N308" s="207"/>
      <c r="O308" s="207"/>
      <c r="P308" s="208">
        <f>SUM(P309:P314)</f>
        <v>0</v>
      </c>
      <c r="Q308" s="207"/>
      <c r="R308" s="208">
        <f>SUM(R309:R314)</f>
        <v>0.022380000000000001</v>
      </c>
      <c r="S308" s="207"/>
      <c r="T308" s="209">
        <f>SUM(T309:T314)</f>
        <v>0</v>
      </c>
      <c r="U308" s="12"/>
      <c r="V308" s="12"/>
      <c r="W308" s="12"/>
      <c r="X308" s="12"/>
      <c r="Y308" s="12"/>
      <c r="Z308" s="12"/>
      <c r="AA308" s="12"/>
      <c r="AB308" s="12"/>
      <c r="AC308" s="12"/>
      <c r="AD308" s="12"/>
      <c r="AE308" s="12"/>
      <c r="AR308" s="210" t="s">
        <v>78</v>
      </c>
      <c r="AT308" s="211" t="s">
        <v>70</v>
      </c>
      <c r="AU308" s="211" t="s">
        <v>78</v>
      </c>
      <c r="AY308" s="210" t="s">
        <v>144</v>
      </c>
      <c r="BK308" s="212">
        <f>SUM(BK309:BK314)</f>
        <v>0</v>
      </c>
    </row>
    <row r="309" s="2" customFormat="1" ht="24.15" customHeight="1">
      <c r="A309" s="40"/>
      <c r="B309" s="41"/>
      <c r="C309" s="215" t="s">
        <v>443</v>
      </c>
      <c r="D309" s="215" t="s">
        <v>146</v>
      </c>
      <c r="E309" s="216" t="s">
        <v>444</v>
      </c>
      <c r="F309" s="217" t="s">
        <v>445</v>
      </c>
      <c r="G309" s="218" t="s">
        <v>265</v>
      </c>
      <c r="H309" s="219">
        <v>14.92</v>
      </c>
      <c r="I309" s="220"/>
      <c r="J309" s="221">
        <f>ROUND(I309*H309,2)</f>
        <v>0</v>
      </c>
      <c r="K309" s="217" t="s">
        <v>150</v>
      </c>
      <c r="L309" s="46"/>
      <c r="M309" s="222" t="s">
        <v>19</v>
      </c>
      <c r="N309" s="223" t="s">
        <v>42</v>
      </c>
      <c r="O309" s="86"/>
      <c r="P309" s="224">
        <f>O309*H309</f>
        <v>0</v>
      </c>
      <c r="Q309" s="224">
        <v>0.0015</v>
      </c>
      <c r="R309" s="224">
        <f>Q309*H309</f>
        <v>0.022380000000000001</v>
      </c>
      <c r="S309" s="224">
        <v>0</v>
      </c>
      <c r="T309" s="225">
        <f>S309*H309</f>
        <v>0</v>
      </c>
      <c r="U309" s="40"/>
      <c r="V309" s="40"/>
      <c r="W309" s="40"/>
      <c r="X309" s="40"/>
      <c r="Y309" s="40"/>
      <c r="Z309" s="40"/>
      <c r="AA309" s="40"/>
      <c r="AB309" s="40"/>
      <c r="AC309" s="40"/>
      <c r="AD309" s="40"/>
      <c r="AE309" s="40"/>
      <c r="AR309" s="226" t="s">
        <v>151</v>
      </c>
      <c r="AT309" s="226" t="s">
        <v>146</v>
      </c>
      <c r="AU309" s="226" t="s">
        <v>80</v>
      </c>
      <c r="AY309" s="19" t="s">
        <v>144</v>
      </c>
      <c r="BE309" s="227">
        <f>IF(N309="základní",J309,0)</f>
        <v>0</v>
      </c>
      <c r="BF309" s="227">
        <f>IF(N309="snížená",J309,0)</f>
        <v>0</v>
      </c>
      <c r="BG309" s="227">
        <f>IF(N309="zákl. přenesená",J309,0)</f>
        <v>0</v>
      </c>
      <c r="BH309" s="227">
        <f>IF(N309="sníž. přenesená",J309,0)</f>
        <v>0</v>
      </c>
      <c r="BI309" s="227">
        <f>IF(N309="nulová",J309,0)</f>
        <v>0</v>
      </c>
      <c r="BJ309" s="19" t="s">
        <v>78</v>
      </c>
      <c r="BK309" s="227">
        <f>ROUND(I309*H309,2)</f>
        <v>0</v>
      </c>
      <c r="BL309" s="19" t="s">
        <v>151</v>
      </c>
      <c r="BM309" s="226" t="s">
        <v>446</v>
      </c>
    </row>
    <row r="310" s="2" customFormat="1">
      <c r="A310" s="40"/>
      <c r="B310" s="41"/>
      <c r="C310" s="42"/>
      <c r="D310" s="228" t="s">
        <v>153</v>
      </c>
      <c r="E310" s="42"/>
      <c r="F310" s="229" t="s">
        <v>447</v>
      </c>
      <c r="G310" s="42"/>
      <c r="H310" s="42"/>
      <c r="I310" s="230"/>
      <c r="J310" s="42"/>
      <c r="K310" s="42"/>
      <c r="L310" s="46"/>
      <c r="M310" s="231"/>
      <c r="N310" s="232"/>
      <c r="O310" s="86"/>
      <c r="P310" s="86"/>
      <c r="Q310" s="86"/>
      <c r="R310" s="86"/>
      <c r="S310" s="86"/>
      <c r="T310" s="87"/>
      <c r="U310" s="40"/>
      <c r="V310" s="40"/>
      <c r="W310" s="40"/>
      <c r="X310" s="40"/>
      <c r="Y310" s="40"/>
      <c r="Z310" s="40"/>
      <c r="AA310" s="40"/>
      <c r="AB310" s="40"/>
      <c r="AC310" s="40"/>
      <c r="AD310" s="40"/>
      <c r="AE310" s="40"/>
      <c r="AT310" s="19" t="s">
        <v>153</v>
      </c>
      <c r="AU310" s="19" t="s">
        <v>80</v>
      </c>
    </row>
    <row r="311" s="13" customFormat="1">
      <c r="A311" s="13"/>
      <c r="B311" s="233"/>
      <c r="C311" s="234"/>
      <c r="D311" s="235" t="s">
        <v>155</v>
      </c>
      <c r="E311" s="236" t="s">
        <v>19</v>
      </c>
      <c r="F311" s="237" t="s">
        <v>448</v>
      </c>
      <c r="G311" s="234"/>
      <c r="H311" s="236" t="s">
        <v>19</v>
      </c>
      <c r="I311" s="238"/>
      <c r="J311" s="234"/>
      <c r="K311" s="234"/>
      <c r="L311" s="239"/>
      <c r="M311" s="240"/>
      <c r="N311" s="241"/>
      <c r="O311" s="241"/>
      <c r="P311" s="241"/>
      <c r="Q311" s="241"/>
      <c r="R311" s="241"/>
      <c r="S311" s="241"/>
      <c r="T311" s="242"/>
      <c r="U311" s="13"/>
      <c r="V311" s="13"/>
      <c r="W311" s="13"/>
      <c r="X311" s="13"/>
      <c r="Y311" s="13"/>
      <c r="Z311" s="13"/>
      <c r="AA311" s="13"/>
      <c r="AB311" s="13"/>
      <c r="AC311" s="13"/>
      <c r="AD311" s="13"/>
      <c r="AE311" s="13"/>
      <c r="AT311" s="243" t="s">
        <v>155</v>
      </c>
      <c r="AU311" s="243" t="s">
        <v>80</v>
      </c>
      <c r="AV311" s="13" t="s">
        <v>78</v>
      </c>
      <c r="AW311" s="13" t="s">
        <v>32</v>
      </c>
      <c r="AX311" s="13" t="s">
        <v>71</v>
      </c>
      <c r="AY311" s="243" t="s">
        <v>144</v>
      </c>
    </row>
    <row r="312" s="14" customFormat="1">
      <c r="A312" s="14"/>
      <c r="B312" s="244"/>
      <c r="C312" s="245"/>
      <c r="D312" s="235" t="s">
        <v>155</v>
      </c>
      <c r="E312" s="246" t="s">
        <v>19</v>
      </c>
      <c r="F312" s="247" t="s">
        <v>449</v>
      </c>
      <c r="G312" s="245"/>
      <c r="H312" s="248">
        <v>10.08</v>
      </c>
      <c r="I312" s="249"/>
      <c r="J312" s="245"/>
      <c r="K312" s="245"/>
      <c r="L312" s="250"/>
      <c r="M312" s="251"/>
      <c r="N312" s="252"/>
      <c r="O312" s="252"/>
      <c r="P312" s="252"/>
      <c r="Q312" s="252"/>
      <c r="R312" s="252"/>
      <c r="S312" s="252"/>
      <c r="T312" s="253"/>
      <c r="U312" s="14"/>
      <c r="V312" s="14"/>
      <c r="W312" s="14"/>
      <c r="X312" s="14"/>
      <c r="Y312" s="14"/>
      <c r="Z312" s="14"/>
      <c r="AA312" s="14"/>
      <c r="AB312" s="14"/>
      <c r="AC312" s="14"/>
      <c r="AD312" s="14"/>
      <c r="AE312" s="14"/>
      <c r="AT312" s="254" t="s">
        <v>155</v>
      </c>
      <c r="AU312" s="254" t="s">
        <v>80</v>
      </c>
      <c r="AV312" s="14" t="s">
        <v>80</v>
      </c>
      <c r="AW312" s="14" t="s">
        <v>32</v>
      </c>
      <c r="AX312" s="14" t="s">
        <v>71</v>
      </c>
      <c r="AY312" s="254" t="s">
        <v>144</v>
      </c>
    </row>
    <row r="313" s="14" customFormat="1">
      <c r="A313" s="14"/>
      <c r="B313" s="244"/>
      <c r="C313" s="245"/>
      <c r="D313" s="235" t="s">
        <v>155</v>
      </c>
      <c r="E313" s="246" t="s">
        <v>19</v>
      </c>
      <c r="F313" s="247" t="s">
        <v>450</v>
      </c>
      <c r="G313" s="245"/>
      <c r="H313" s="248">
        <v>4.8399999999999999</v>
      </c>
      <c r="I313" s="249"/>
      <c r="J313" s="245"/>
      <c r="K313" s="245"/>
      <c r="L313" s="250"/>
      <c r="M313" s="251"/>
      <c r="N313" s="252"/>
      <c r="O313" s="252"/>
      <c r="P313" s="252"/>
      <c r="Q313" s="252"/>
      <c r="R313" s="252"/>
      <c r="S313" s="252"/>
      <c r="T313" s="253"/>
      <c r="U313" s="14"/>
      <c r="V313" s="14"/>
      <c r="W313" s="14"/>
      <c r="X313" s="14"/>
      <c r="Y313" s="14"/>
      <c r="Z313" s="14"/>
      <c r="AA313" s="14"/>
      <c r="AB313" s="14"/>
      <c r="AC313" s="14"/>
      <c r="AD313" s="14"/>
      <c r="AE313" s="14"/>
      <c r="AT313" s="254" t="s">
        <v>155</v>
      </c>
      <c r="AU313" s="254" t="s">
        <v>80</v>
      </c>
      <c r="AV313" s="14" t="s">
        <v>80</v>
      </c>
      <c r="AW313" s="14" t="s">
        <v>32</v>
      </c>
      <c r="AX313" s="14" t="s">
        <v>71</v>
      </c>
      <c r="AY313" s="254" t="s">
        <v>144</v>
      </c>
    </row>
    <row r="314" s="16" customFormat="1">
      <c r="A314" s="16"/>
      <c r="B314" s="266"/>
      <c r="C314" s="267"/>
      <c r="D314" s="235" t="s">
        <v>155</v>
      </c>
      <c r="E314" s="268" t="s">
        <v>19</v>
      </c>
      <c r="F314" s="269" t="s">
        <v>202</v>
      </c>
      <c r="G314" s="267"/>
      <c r="H314" s="270">
        <v>14.92</v>
      </c>
      <c r="I314" s="271"/>
      <c r="J314" s="267"/>
      <c r="K314" s="267"/>
      <c r="L314" s="272"/>
      <c r="M314" s="273"/>
      <c r="N314" s="274"/>
      <c r="O314" s="274"/>
      <c r="P314" s="274"/>
      <c r="Q314" s="274"/>
      <c r="R314" s="274"/>
      <c r="S314" s="274"/>
      <c r="T314" s="275"/>
      <c r="U314" s="16"/>
      <c r="V314" s="16"/>
      <c r="W314" s="16"/>
      <c r="X314" s="16"/>
      <c r="Y314" s="16"/>
      <c r="Z314" s="16"/>
      <c r="AA314" s="16"/>
      <c r="AB314" s="16"/>
      <c r="AC314" s="16"/>
      <c r="AD314" s="16"/>
      <c r="AE314" s="16"/>
      <c r="AT314" s="276" t="s">
        <v>155</v>
      </c>
      <c r="AU314" s="276" t="s">
        <v>80</v>
      </c>
      <c r="AV314" s="16" t="s">
        <v>151</v>
      </c>
      <c r="AW314" s="16" t="s">
        <v>32</v>
      </c>
      <c r="AX314" s="16" t="s">
        <v>78</v>
      </c>
      <c r="AY314" s="276" t="s">
        <v>144</v>
      </c>
    </row>
    <row r="315" s="12" customFormat="1" ht="22.8" customHeight="1">
      <c r="A315" s="12"/>
      <c r="B315" s="199"/>
      <c r="C315" s="200"/>
      <c r="D315" s="201" t="s">
        <v>70</v>
      </c>
      <c r="E315" s="213" t="s">
        <v>451</v>
      </c>
      <c r="F315" s="213" t="s">
        <v>452</v>
      </c>
      <c r="G315" s="200"/>
      <c r="H315" s="200"/>
      <c r="I315" s="203"/>
      <c r="J315" s="214">
        <f>BK315</f>
        <v>0</v>
      </c>
      <c r="K315" s="200"/>
      <c r="L315" s="205"/>
      <c r="M315" s="206"/>
      <c r="N315" s="207"/>
      <c r="O315" s="207"/>
      <c r="P315" s="208">
        <f>SUM(P316:P339)</f>
        <v>0</v>
      </c>
      <c r="Q315" s="207"/>
      <c r="R315" s="208">
        <f>SUM(R316:R339)</f>
        <v>6.1537500000000005</v>
      </c>
      <c r="S315" s="207"/>
      <c r="T315" s="209">
        <f>SUM(T316:T339)</f>
        <v>2.0217359999999998</v>
      </c>
      <c r="U315" s="12"/>
      <c r="V315" s="12"/>
      <c r="W315" s="12"/>
      <c r="X315" s="12"/>
      <c r="Y315" s="12"/>
      <c r="Z315" s="12"/>
      <c r="AA315" s="12"/>
      <c r="AB315" s="12"/>
      <c r="AC315" s="12"/>
      <c r="AD315" s="12"/>
      <c r="AE315" s="12"/>
      <c r="AR315" s="210" t="s">
        <v>78</v>
      </c>
      <c r="AT315" s="211" t="s">
        <v>70</v>
      </c>
      <c r="AU315" s="211" t="s">
        <v>78</v>
      </c>
      <c r="AY315" s="210" t="s">
        <v>144</v>
      </c>
      <c r="BK315" s="212">
        <f>SUM(BK316:BK339)</f>
        <v>0</v>
      </c>
    </row>
    <row r="316" s="2" customFormat="1" ht="24.15" customHeight="1">
      <c r="A316" s="40"/>
      <c r="B316" s="41"/>
      <c r="C316" s="215" t="s">
        <v>453</v>
      </c>
      <c r="D316" s="215" t="s">
        <v>146</v>
      </c>
      <c r="E316" s="216" t="s">
        <v>454</v>
      </c>
      <c r="F316" s="217" t="s">
        <v>455</v>
      </c>
      <c r="G316" s="218" t="s">
        <v>149</v>
      </c>
      <c r="H316" s="219">
        <v>20.123999999999999</v>
      </c>
      <c r="I316" s="220"/>
      <c r="J316" s="221">
        <f>ROUND(I316*H316,2)</f>
        <v>0</v>
      </c>
      <c r="K316" s="217" t="s">
        <v>150</v>
      </c>
      <c r="L316" s="46"/>
      <c r="M316" s="222" t="s">
        <v>19</v>
      </c>
      <c r="N316" s="223" t="s">
        <v>42</v>
      </c>
      <c r="O316" s="86"/>
      <c r="P316" s="224">
        <f>O316*H316</f>
        <v>0</v>
      </c>
      <c r="Q316" s="224">
        <v>0</v>
      </c>
      <c r="R316" s="224">
        <f>Q316*H316</f>
        <v>0</v>
      </c>
      <c r="S316" s="224">
        <v>0</v>
      </c>
      <c r="T316" s="225">
        <f>S316*H316</f>
        <v>0</v>
      </c>
      <c r="U316" s="40"/>
      <c r="V316" s="40"/>
      <c r="W316" s="40"/>
      <c r="X316" s="40"/>
      <c r="Y316" s="40"/>
      <c r="Z316" s="40"/>
      <c r="AA316" s="40"/>
      <c r="AB316" s="40"/>
      <c r="AC316" s="40"/>
      <c r="AD316" s="40"/>
      <c r="AE316" s="40"/>
      <c r="AR316" s="226" t="s">
        <v>151</v>
      </c>
      <c r="AT316" s="226" t="s">
        <v>146</v>
      </c>
      <c r="AU316" s="226" t="s">
        <v>80</v>
      </c>
      <c r="AY316" s="19" t="s">
        <v>144</v>
      </c>
      <c r="BE316" s="227">
        <f>IF(N316="základní",J316,0)</f>
        <v>0</v>
      </c>
      <c r="BF316" s="227">
        <f>IF(N316="snížená",J316,0)</f>
        <v>0</v>
      </c>
      <c r="BG316" s="227">
        <f>IF(N316="zákl. přenesená",J316,0)</f>
        <v>0</v>
      </c>
      <c r="BH316" s="227">
        <f>IF(N316="sníž. přenesená",J316,0)</f>
        <v>0</v>
      </c>
      <c r="BI316" s="227">
        <f>IF(N316="nulová",J316,0)</f>
        <v>0</v>
      </c>
      <c r="BJ316" s="19" t="s">
        <v>78</v>
      </c>
      <c r="BK316" s="227">
        <f>ROUND(I316*H316,2)</f>
        <v>0</v>
      </c>
      <c r="BL316" s="19" t="s">
        <v>151</v>
      </c>
      <c r="BM316" s="226" t="s">
        <v>456</v>
      </c>
    </row>
    <row r="317" s="2" customFormat="1">
      <c r="A317" s="40"/>
      <c r="B317" s="41"/>
      <c r="C317" s="42"/>
      <c r="D317" s="228" t="s">
        <v>153</v>
      </c>
      <c r="E317" s="42"/>
      <c r="F317" s="229" t="s">
        <v>457</v>
      </c>
      <c r="G317" s="42"/>
      <c r="H317" s="42"/>
      <c r="I317" s="230"/>
      <c r="J317" s="42"/>
      <c r="K317" s="42"/>
      <c r="L317" s="46"/>
      <c r="M317" s="231"/>
      <c r="N317" s="232"/>
      <c r="O317" s="86"/>
      <c r="P317" s="86"/>
      <c r="Q317" s="86"/>
      <c r="R317" s="86"/>
      <c r="S317" s="86"/>
      <c r="T317" s="87"/>
      <c r="U317" s="40"/>
      <c r="V317" s="40"/>
      <c r="W317" s="40"/>
      <c r="X317" s="40"/>
      <c r="Y317" s="40"/>
      <c r="Z317" s="40"/>
      <c r="AA317" s="40"/>
      <c r="AB317" s="40"/>
      <c r="AC317" s="40"/>
      <c r="AD317" s="40"/>
      <c r="AE317" s="40"/>
      <c r="AT317" s="19" t="s">
        <v>153</v>
      </c>
      <c r="AU317" s="19" t="s">
        <v>80</v>
      </c>
    </row>
    <row r="318" s="13" customFormat="1">
      <c r="A318" s="13"/>
      <c r="B318" s="233"/>
      <c r="C318" s="234"/>
      <c r="D318" s="235" t="s">
        <v>155</v>
      </c>
      <c r="E318" s="236" t="s">
        <v>19</v>
      </c>
      <c r="F318" s="237" t="s">
        <v>458</v>
      </c>
      <c r="G318" s="234"/>
      <c r="H318" s="236" t="s">
        <v>19</v>
      </c>
      <c r="I318" s="238"/>
      <c r="J318" s="234"/>
      <c r="K318" s="234"/>
      <c r="L318" s="239"/>
      <c r="M318" s="240"/>
      <c r="N318" s="241"/>
      <c r="O318" s="241"/>
      <c r="P318" s="241"/>
      <c r="Q318" s="241"/>
      <c r="R318" s="241"/>
      <c r="S318" s="241"/>
      <c r="T318" s="242"/>
      <c r="U318" s="13"/>
      <c r="V318" s="13"/>
      <c r="W318" s="13"/>
      <c r="X318" s="13"/>
      <c r="Y318" s="13"/>
      <c r="Z318" s="13"/>
      <c r="AA318" s="13"/>
      <c r="AB318" s="13"/>
      <c r="AC318" s="13"/>
      <c r="AD318" s="13"/>
      <c r="AE318" s="13"/>
      <c r="AT318" s="243" t="s">
        <v>155</v>
      </c>
      <c r="AU318" s="243" t="s">
        <v>80</v>
      </c>
      <c r="AV318" s="13" t="s">
        <v>78</v>
      </c>
      <c r="AW318" s="13" t="s">
        <v>32</v>
      </c>
      <c r="AX318" s="13" t="s">
        <v>71</v>
      </c>
      <c r="AY318" s="243" t="s">
        <v>144</v>
      </c>
    </row>
    <row r="319" s="13" customFormat="1">
      <c r="A319" s="13"/>
      <c r="B319" s="233"/>
      <c r="C319" s="234"/>
      <c r="D319" s="235" t="s">
        <v>155</v>
      </c>
      <c r="E319" s="236" t="s">
        <v>19</v>
      </c>
      <c r="F319" s="237" t="s">
        <v>459</v>
      </c>
      <c r="G319" s="234"/>
      <c r="H319" s="236" t="s">
        <v>19</v>
      </c>
      <c r="I319" s="238"/>
      <c r="J319" s="234"/>
      <c r="K319" s="234"/>
      <c r="L319" s="239"/>
      <c r="M319" s="240"/>
      <c r="N319" s="241"/>
      <c r="O319" s="241"/>
      <c r="P319" s="241"/>
      <c r="Q319" s="241"/>
      <c r="R319" s="241"/>
      <c r="S319" s="241"/>
      <c r="T319" s="242"/>
      <c r="U319" s="13"/>
      <c r="V319" s="13"/>
      <c r="W319" s="13"/>
      <c r="X319" s="13"/>
      <c r="Y319" s="13"/>
      <c r="Z319" s="13"/>
      <c r="AA319" s="13"/>
      <c r="AB319" s="13"/>
      <c r="AC319" s="13"/>
      <c r="AD319" s="13"/>
      <c r="AE319" s="13"/>
      <c r="AT319" s="243" t="s">
        <v>155</v>
      </c>
      <c r="AU319" s="243" t="s">
        <v>80</v>
      </c>
      <c r="AV319" s="13" t="s">
        <v>78</v>
      </c>
      <c r="AW319" s="13" t="s">
        <v>32</v>
      </c>
      <c r="AX319" s="13" t="s">
        <v>71</v>
      </c>
      <c r="AY319" s="243" t="s">
        <v>144</v>
      </c>
    </row>
    <row r="320" s="13" customFormat="1">
      <c r="A320" s="13"/>
      <c r="B320" s="233"/>
      <c r="C320" s="234"/>
      <c r="D320" s="235" t="s">
        <v>155</v>
      </c>
      <c r="E320" s="236" t="s">
        <v>19</v>
      </c>
      <c r="F320" s="237" t="s">
        <v>460</v>
      </c>
      <c r="G320" s="234"/>
      <c r="H320" s="236" t="s">
        <v>19</v>
      </c>
      <c r="I320" s="238"/>
      <c r="J320" s="234"/>
      <c r="K320" s="234"/>
      <c r="L320" s="239"/>
      <c r="M320" s="240"/>
      <c r="N320" s="241"/>
      <c r="O320" s="241"/>
      <c r="P320" s="241"/>
      <c r="Q320" s="241"/>
      <c r="R320" s="241"/>
      <c r="S320" s="241"/>
      <c r="T320" s="242"/>
      <c r="U320" s="13"/>
      <c r="V320" s="13"/>
      <c r="W320" s="13"/>
      <c r="X320" s="13"/>
      <c r="Y320" s="13"/>
      <c r="Z320" s="13"/>
      <c r="AA320" s="13"/>
      <c r="AB320" s="13"/>
      <c r="AC320" s="13"/>
      <c r="AD320" s="13"/>
      <c r="AE320" s="13"/>
      <c r="AT320" s="243" t="s">
        <v>155</v>
      </c>
      <c r="AU320" s="243" t="s">
        <v>80</v>
      </c>
      <c r="AV320" s="13" t="s">
        <v>78</v>
      </c>
      <c r="AW320" s="13" t="s">
        <v>32</v>
      </c>
      <c r="AX320" s="13" t="s">
        <v>71</v>
      </c>
      <c r="AY320" s="243" t="s">
        <v>144</v>
      </c>
    </row>
    <row r="321" s="14" customFormat="1">
      <c r="A321" s="14"/>
      <c r="B321" s="244"/>
      <c r="C321" s="245"/>
      <c r="D321" s="235" t="s">
        <v>155</v>
      </c>
      <c r="E321" s="246" t="s">
        <v>19</v>
      </c>
      <c r="F321" s="247" t="s">
        <v>461</v>
      </c>
      <c r="G321" s="245"/>
      <c r="H321" s="248">
        <v>20.123999999999999</v>
      </c>
      <c r="I321" s="249"/>
      <c r="J321" s="245"/>
      <c r="K321" s="245"/>
      <c r="L321" s="250"/>
      <c r="M321" s="251"/>
      <c r="N321" s="252"/>
      <c r="O321" s="252"/>
      <c r="P321" s="252"/>
      <c r="Q321" s="252"/>
      <c r="R321" s="252"/>
      <c r="S321" s="252"/>
      <c r="T321" s="253"/>
      <c r="U321" s="14"/>
      <c r="V321" s="14"/>
      <c r="W321" s="14"/>
      <c r="X321" s="14"/>
      <c r="Y321" s="14"/>
      <c r="Z321" s="14"/>
      <c r="AA321" s="14"/>
      <c r="AB321" s="14"/>
      <c r="AC321" s="14"/>
      <c r="AD321" s="14"/>
      <c r="AE321" s="14"/>
      <c r="AT321" s="254" t="s">
        <v>155</v>
      </c>
      <c r="AU321" s="254" t="s">
        <v>80</v>
      </c>
      <c r="AV321" s="14" t="s">
        <v>80</v>
      </c>
      <c r="AW321" s="14" t="s">
        <v>32</v>
      </c>
      <c r="AX321" s="14" t="s">
        <v>71</v>
      </c>
      <c r="AY321" s="254" t="s">
        <v>144</v>
      </c>
    </row>
    <row r="322" s="16" customFormat="1">
      <c r="A322" s="16"/>
      <c r="B322" s="266"/>
      <c r="C322" s="267"/>
      <c r="D322" s="235" t="s">
        <v>155</v>
      </c>
      <c r="E322" s="268" t="s">
        <v>19</v>
      </c>
      <c r="F322" s="269" t="s">
        <v>202</v>
      </c>
      <c r="G322" s="267"/>
      <c r="H322" s="270">
        <v>20.123999999999999</v>
      </c>
      <c r="I322" s="271"/>
      <c r="J322" s="267"/>
      <c r="K322" s="267"/>
      <c r="L322" s="272"/>
      <c r="M322" s="273"/>
      <c r="N322" s="274"/>
      <c r="O322" s="274"/>
      <c r="P322" s="274"/>
      <c r="Q322" s="274"/>
      <c r="R322" s="274"/>
      <c r="S322" s="274"/>
      <c r="T322" s="275"/>
      <c r="U322" s="16"/>
      <c r="V322" s="16"/>
      <c r="W322" s="16"/>
      <c r="X322" s="16"/>
      <c r="Y322" s="16"/>
      <c r="Z322" s="16"/>
      <c r="AA322" s="16"/>
      <c r="AB322" s="16"/>
      <c r="AC322" s="16"/>
      <c r="AD322" s="16"/>
      <c r="AE322" s="16"/>
      <c r="AT322" s="276" t="s">
        <v>155</v>
      </c>
      <c r="AU322" s="276" t="s">
        <v>80</v>
      </c>
      <c r="AV322" s="16" t="s">
        <v>151</v>
      </c>
      <c r="AW322" s="16" t="s">
        <v>32</v>
      </c>
      <c r="AX322" s="16" t="s">
        <v>78</v>
      </c>
      <c r="AY322" s="276" t="s">
        <v>144</v>
      </c>
    </row>
    <row r="323" s="2" customFormat="1" ht="24.15" customHeight="1">
      <c r="A323" s="40"/>
      <c r="B323" s="41"/>
      <c r="C323" s="215" t="s">
        <v>462</v>
      </c>
      <c r="D323" s="215" t="s">
        <v>146</v>
      </c>
      <c r="E323" s="216" t="s">
        <v>463</v>
      </c>
      <c r="F323" s="217" t="s">
        <v>464</v>
      </c>
      <c r="G323" s="218" t="s">
        <v>149</v>
      </c>
      <c r="H323" s="219">
        <v>5.1239999999999997</v>
      </c>
      <c r="I323" s="220"/>
      <c r="J323" s="221">
        <f>ROUND(I323*H323,2)</f>
        <v>0</v>
      </c>
      <c r="K323" s="217" t="s">
        <v>150</v>
      </c>
      <c r="L323" s="46"/>
      <c r="M323" s="222" t="s">
        <v>19</v>
      </c>
      <c r="N323" s="223" t="s">
        <v>42</v>
      </c>
      <c r="O323" s="86"/>
      <c r="P323" s="224">
        <f>O323*H323</f>
        <v>0</v>
      </c>
      <c r="Q323" s="224">
        <v>0</v>
      </c>
      <c r="R323" s="224">
        <f>Q323*H323</f>
        <v>0</v>
      </c>
      <c r="S323" s="224">
        <v>0.014</v>
      </c>
      <c r="T323" s="225">
        <f>S323*H323</f>
        <v>0.071735999999999994</v>
      </c>
      <c r="U323" s="40"/>
      <c r="V323" s="40"/>
      <c r="W323" s="40"/>
      <c r="X323" s="40"/>
      <c r="Y323" s="40"/>
      <c r="Z323" s="40"/>
      <c r="AA323" s="40"/>
      <c r="AB323" s="40"/>
      <c r="AC323" s="40"/>
      <c r="AD323" s="40"/>
      <c r="AE323" s="40"/>
      <c r="AR323" s="226" t="s">
        <v>151</v>
      </c>
      <c r="AT323" s="226" t="s">
        <v>146</v>
      </c>
      <c r="AU323" s="226" t="s">
        <v>80</v>
      </c>
      <c r="AY323" s="19" t="s">
        <v>144</v>
      </c>
      <c r="BE323" s="227">
        <f>IF(N323="základní",J323,0)</f>
        <v>0</v>
      </c>
      <c r="BF323" s="227">
        <f>IF(N323="snížená",J323,0)</f>
        <v>0</v>
      </c>
      <c r="BG323" s="227">
        <f>IF(N323="zákl. přenesená",J323,0)</f>
        <v>0</v>
      </c>
      <c r="BH323" s="227">
        <f>IF(N323="sníž. přenesená",J323,0)</f>
        <v>0</v>
      </c>
      <c r="BI323" s="227">
        <f>IF(N323="nulová",J323,0)</f>
        <v>0</v>
      </c>
      <c r="BJ323" s="19" t="s">
        <v>78</v>
      </c>
      <c r="BK323" s="227">
        <f>ROUND(I323*H323,2)</f>
        <v>0</v>
      </c>
      <c r="BL323" s="19" t="s">
        <v>151</v>
      </c>
      <c r="BM323" s="226" t="s">
        <v>465</v>
      </c>
    </row>
    <row r="324" s="2" customFormat="1">
      <c r="A324" s="40"/>
      <c r="B324" s="41"/>
      <c r="C324" s="42"/>
      <c r="D324" s="228" t="s">
        <v>153</v>
      </c>
      <c r="E324" s="42"/>
      <c r="F324" s="229" t="s">
        <v>466</v>
      </c>
      <c r="G324" s="42"/>
      <c r="H324" s="42"/>
      <c r="I324" s="230"/>
      <c r="J324" s="42"/>
      <c r="K324" s="42"/>
      <c r="L324" s="46"/>
      <c r="M324" s="231"/>
      <c r="N324" s="232"/>
      <c r="O324" s="86"/>
      <c r="P324" s="86"/>
      <c r="Q324" s="86"/>
      <c r="R324" s="86"/>
      <c r="S324" s="86"/>
      <c r="T324" s="87"/>
      <c r="U324" s="40"/>
      <c r="V324" s="40"/>
      <c r="W324" s="40"/>
      <c r="X324" s="40"/>
      <c r="Y324" s="40"/>
      <c r="Z324" s="40"/>
      <c r="AA324" s="40"/>
      <c r="AB324" s="40"/>
      <c r="AC324" s="40"/>
      <c r="AD324" s="40"/>
      <c r="AE324" s="40"/>
      <c r="AT324" s="19" t="s">
        <v>153</v>
      </c>
      <c r="AU324" s="19" t="s">
        <v>80</v>
      </c>
    </row>
    <row r="325" s="13" customFormat="1">
      <c r="A325" s="13"/>
      <c r="B325" s="233"/>
      <c r="C325" s="234"/>
      <c r="D325" s="235" t="s">
        <v>155</v>
      </c>
      <c r="E325" s="236" t="s">
        <v>19</v>
      </c>
      <c r="F325" s="237" t="s">
        <v>459</v>
      </c>
      <c r="G325" s="234"/>
      <c r="H325" s="236" t="s">
        <v>19</v>
      </c>
      <c r="I325" s="238"/>
      <c r="J325" s="234"/>
      <c r="K325" s="234"/>
      <c r="L325" s="239"/>
      <c r="M325" s="240"/>
      <c r="N325" s="241"/>
      <c r="O325" s="241"/>
      <c r="P325" s="241"/>
      <c r="Q325" s="241"/>
      <c r="R325" s="241"/>
      <c r="S325" s="241"/>
      <c r="T325" s="242"/>
      <c r="U325" s="13"/>
      <c r="V325" s="13"/>
      <c r="W325" s="13"/>
      <c r="X325" s="13"/>
      <c r="Y325" s="13"/>
      <c r="Z325" s="13"/>
      <c r="AA325" s="13"/>
      <c r="AB325" s="13"/>
      <c r="AC325" s="13"/>
      <c r="AD325" s="13"/>
      <c r="AE325" s="13"/>
      <c r="AT325" s="243" t="s">
        <v>155</v>
      </c>
      <c r="AU325" s="243" t="s">
        <v>80</v>
      </c>
      <c r="AV325" s="13" t="s">
        <v>78</v>
      </c>
      <c r="AW325" s="13" t="s">
        <v>32</v>
      </c>
      <c r="AX325" s="13" t="s">
        <v>71</v>
      </c>
      <c r="AY325" s="243" t="s">
        <v>144</v>
      </c>
    </row>
    <row r="326" s="13" customFormat="1">
      <c r="A326" s="13"/>
      <c r="B326" s="233"/>
      <c r="C326" s="234"/>
      <c r="D326" s="235" t="s">
        <v>155</v>
      </c>
      <c r="E326" s="236" t="s">
        <v>19</v>
      </c>
      <c r="F326" s="237" t="s">
        <v>460</v>
      </c>
      <c r="G326" s="234"/>
      <c r="H326" s="236" t="s">
        <v>19</v>
      </c>
      <c r="I326" s="238"/>
      <c r="J326" s="234"/>
      <c r="K326" s="234"/>
      <c r="L326" s="239"/>
      <c r="M326" s="240"/>
      <c r="N326" s="241"/>
      <c r="O326" s="241"/>
      <c r="P326" s="241"/>
      <c r="Q326" s="241"/>
      <c r="R326" s="241"/>
      <c r="S326" s="241"/>
      <c r="T326" s="242"/>
      <c r="U326" s="13"/>
      <c r="V326" s="13"/>
      <c r="W326" s="13"/>
      <c r="X326" s="13"/>
      <c r="Y326" s="13"/>
      <c r="Z326" s="13"/>
      <c r="AA326" s="13"/>
      <c r="AB326" s="13"/>
      <c r="AC326" s="13"/>
      <c r="AD326" s="13"/>
      <c r="AE326" s="13"/>
      <c r="AT326" s="243" t="s">
        <v>155</v>
      </c>
      <c r="AU326" s="243" t="s">
        <v>80</v>
      </c>
      <c r="AV326" s="13" t="s">
        <v>78</v>
      </c>
      <c r="AW326" s="13" t="s">
        <v>32</v>
      </c>
      <c r="AX326" s="13" t="s">
        <v>71</v>
      </c>
      <c r="AY326" s="243" t="s">
        <v>144</v>
      </c>
    </row>
    <row r="327" s="14" customFormat="1">
      <c r="A327" s="14"/>
      <c r="B327" s="244"/>
      <c r="C327" s="245"/>
      <c r="D327" s="235" t="s">
        <v>155</v>
      </c>
      <c r="E327" s="246" t="s">
        <v>19</v>
      </c>
      <c r="F327" s="247" t="s">
        <v>467</v>
      </c>
      <c r="G327" s="245"/>
      <c r="H327" s="248">
        <v>20.123999999999999</v>
      </c>
      <c r="I327" s="249"/>
      <c r="J327" s="245"/>
      <c r="K327" s="245"/>
      <c r="L327" s="250"/>
      <c r="M327" s="251"/>
      <c r="N327" s="252"/>
      <c r="O327" s="252"/>
      <c r="P327" s="252"/>
      <c r="Q327" s="252"/>
      <c r="R327" s="252"/>
      <c r="S327" s="252"/>
      <c r="T327" s="253"/>
      <c r="U327" s="14"/>
      <c r="V327" s="14"/>
      <c r="W327" s="14"/>
      <c r="X327" s="14"/>
      <c r="Y327" s="14"/>
      <c r="Z327" s="14"/>
      <c r="AA327" s="14"/>
      <c r="AB327" s="14"/>
      <c r="AC327" s="14"/>
      <c r="AD327" s="14"/>
      <c r="AE327" s="14"/>
      <c r="AT327" s="254" t="s">
        <v>155</v>
      </c>
      <c r="AU327" s="254" t="s">
        <v>80</v>
      </c>
      <c r="AV327" s="14" t="s">
        <v>80</v>
      </c>
      <c r="AW327" s="14" t="s">
        <v>32</v>
      </c>
      <c r="AX327" s="14" t="s">
        <v>71</v>
      </c>
      <c r="AY327" s="254" t="s">
        <v>144</v>
      </c>
    </row>
    <row r="328" s="14" customFormat="1">
      <c r="A328" s="14"/>
      <c r="B328" s="244"/>
      <c r="C328" s="245"/>
      <c r="D328" s="235" t="s">
        <v>155</v>
      </c>
      <c r="E328" s="246" t="s">
        <v>19</v>
      </c>
      <c r="F328" s="247" t="s">
        <v>468</v>
      </c>
      <c r="G328" s="245"/>
      <c r="H328" s="248">
        <v>-15</v>
      </c>
      <c r="I328" s="249"/>
      <c r="J328" s="245"/>
      <c r="K328" s="245"/>
      <c r="L328" s="250"/>
      <c r="M328" s="251"/>
      <c r="N328" s="252"/>
      <c r="O328" s="252"/>
      <c r="P328" s="252"/>
      <c r="Q328" s="252"/>
      <c r="R328" s="252"/>
      <c r="S328" s="252"/>
      <c r="T328" s="253"/>
      <c r="U328" s="14"/>
      <c r="V328" s="14"/>
      <c r="W328" s="14"/>
      <c r="X328" s="14"/>
      <c r="Y328" s="14"/>
      <c r="Z328" s="14"/>
      <c r="AA328" s="14"/>
      <c r="AB328" s="14"/>
      <c r="AC328" s="14"/>
      <c r="AD328" s="14"/>
      <c r="AE328" s="14"/>
      <c r="AT328" s="254" t="s">
        <v>155</v>
      </c>
      <c r="AU328" s="254" t="s">
        <v>80</v>
      </c>
      <c r="AV328" s="14" t="s">
        <v>80</v>
      </c>
      <c r="AW328" s="14" t="s">
        <v>32</v>
      </c>
      <c r="AX328" s="14" t="s">
        <v>71</v>
      </c>
      <c r="AY328" s="254" t="s">
        <v>144</v>
      </c>
    </row>
    <row r="329" s="16" customFormat="1">
      <c r="A329" s="16"/>
      <c r="B329" s="266"/>
      <c r="C329" s="267"/>
      <c r="D329" s="235" t="s">
        <v>155</v>
      </c>
      <c r="E329" s="268" t="s">
        <v>19</v>
      </c>
      <c r="F329" s="269" t="s">
        <v>202</v>
      </c>
      <c r="G329" s="267"/>
      <c r="H329" s="270">
        <v>5.1239999999999997</v>
      </c>
      <c r="I329" s="271"/>
      <c r="J329" s="267"/>
      <c r="K329" s="267"/>
      <c r="L329" s="272"/>
      <c r="M329" s="273"/>
      <c r="N329" s="274"/>
      <c r="O329" s="274"/>
      <c r="P329" s="274"/>
      <c r="Q329" s="274"/>
      <c r="R329" s="274"/>
      <c r="S329" s="274"/>
      <c r="T329" s="275"/>
      <c r="U329" s="16"/>
      <c r="V329" s="16"/>
      <c r="W329" s="16"/>
      <c r="X329" s="16"/>
      <c r="Y329" s="16"/>
      <c r="Z329" s="16"/>
      <c r="AA329" s="16"/>
      <c r="AB329" s="16"/>
      <c r="AC329" s="16"/>
      <c r="AD329" s="16"/>
      <c r="AE329" s="16"/>
      <c r="AT329" s="276" t="s">
        <v>155</v>
      </c>
      <c r="AU329" s="276" t="s">
        <v>80</v>
      </c>
      <c r="AV329" s="16" t="s">
        <v>151</v>
      </c>
      <c r="AW329" s="16" t="s">
        <v>32</v>
      </c>
      <c r="AX329" s="16" t="s">
        <v>78</v>
      </c>
      <c r="AY329" s="276" t="s">
        <v>144</v>
      </c>
    </row>
    <row r="330" s="2" customFormat="1" ht="66.75" customHeight="1">
      <c r="A330" s="40"/>
      <c r="B330" s="41"/>
      <c r="C330" s="215" t="s">
        <v>469</v>
      </c>
      <c r="D330" s="215" t="s">
        <v>146</v>
      </c>
      <c r="E330" s="216" t="s">
        <v>470</v>
      </c>
      <c r="F330" s="217" t="s">
        <v>471</v>
      </c>
      <c r="G330" s="218" t="s">
        <v>149</v>
      </c>
      <c r="H330" s="219">
        <v>15</v>
      </c>
      <c r="I330" s="220"/>
      <c r="J330" s="221">
        <f>ROUND(I330*H330,2)</f>
        <v>0</v>
      </c>
      <c r="K330" s="217" t="s">
        <v>150</v>
      </c>
      <c r="L330" s="46"/>
      <c r="M330" s="222" t="s">
        <v>19</v>
      </c>
      <c r="N330" s="223" t="s">
        <v>42</v>
      </c>
      <c r="O330" s="86"/>
      <c r="P330" s="224">
        <f>O330*H330</f>
        <v>0</v>
      </c>
      <c r="Q330" s="224">
        <v>0.29330000000000001</v>
      </c>
      <c r="R330" s="224">
        <f>Q330*H330</f>
        <v>4.3994999999999997</v>
      </c>
      <c r="S330" s="224">
        <v>0</v>
      </c>
      <c r="T330" s="225">
        <f>S330*H330</f>
        <v>0</v>
      </c>
      <c r="U330" s="40"/>
      <c r="V330" s="40"/>
      <c r="W330" s="40"/>
      <c r="X330" s="40"/>
      <c r="Y330" s="40"/>
      <c r="Z330" s="40"/>
      <c r="AA330" s="40"/>
      <c r="AB330" s="40"/>
      <c r="AC330" s="40"/>
      <c r="AD330" s="40"/>
      <c r="AE330" s="40"/>
      <c r="AR330" s="226" t="s">
        <v>151</v>
      </c>
      <c r="AT330" s="226" t="s">
        <v>146</v>
      </c>
      <c r="AU330" s="226" t="s">
        <v>80</v>
      </c>
      <c r="AY330" s="19" t="s">
        <v>144</v>
      </c>
      <c r="BE330" s="227">
        <f>IF(N330="základní",J330,0)</f>
        <v>0</v>
      </c>
      <c r="BF330" s="227">
        <f>IF(N330="snížená",J330,0)</f>
        <v>0</v>
      </c>
      <c r="BG330" s="227">
        <f>IF(N330="zákl. přenesená",J330,0)</f>
        <v>0</v>
      </c>
      <c r="BH330" s="227">
        <f>IF(N330="sníž. přenesená",J330,0)</f>
        <v>0</v>
      </c>
      <c r="BI330" s="227">
        <f>IF(N330="nulová",J330,0)</f>
        <v>0</v>
      </c>
      <c r="BJ330" s="19" t="s">
        <v>78</v>
      </c>
      <c r="BK330" s="227">
        <f>ROUND(I330*H330,2)</f>
        <v>0</v>
      </c>
      <c r="BL330" s="19" t="s">
        <v>151</v>
      </c>
      <c r="BM330" s="226" t="s">
        <v>472</v>
      </c>
    </row>
    <row r="331" s="2" customFormat="1">
      <c r="A331" s="40"/>
      <c r="B331" s="41"/>
      <c r="C331" s="42"/>
      <c r="D331" s="228" t="s">
        <v>153</v>
      </c>
      <c r="E331" s="42"/>
      <c r="F331" s="229" t="s">
        <v>473</v>
      </c>
      <c r="G331" s="42"/>
      <c r="H331" s="42"/>
      <c r="I331" s="230"/>
      <c r="J331" s="42"/>
      <c r="K331" s="42"/>
      <c r="L331" s="46"/>
      <c r="M331" s="231"/>
      <c r="N331" s="232"/>
      <c r="O331" s="86"/>
      <c r="P331" s="86"/>
      <c r="Q331" s="86"/>
      <c r="R331" s="86"/>
      <c r="S331" s="86"/>
      <c r="T331" s="87"/>
      <c r="U331" s="40"/>
      <c r="V331" s="40"/>
      <c r="W331" s="40"/>
      <c r="X331" s="40"/>
      <c r="Y331" s="40"/>
      <c r="Z331" s="40"/>
      <c r="AA331" s="40"/>
      <c r="AB331" s="40"/>
      <c r="AC331" s="40"/>
      <c r="AD331" s="40"/>
      <c r="AE331" s="40"/>
      <c r="AT331" s="19" t="s">
        <v>153</v>
      </c>
      <c r="AU331" s="19" t="s">
        <v>80</v>
      </c>
    </row>
    <row r="332" s="13" customFormat="1">
      <c r="A332" s="13"/>
      <c r="B332" s="233"/>
      <c r="C332" s="234"/>
      <c r="D332" s="235" t="s">
        <v>155</v>
      </c>
      <c r="E332" s="236" t="s">
        <v>19</v>
      </c>
      <c r="F332" s="237" t="s">
        <v>474</v>
      </c>
      <c r="G332" s="234"/>
      <c r="H332" s="236" t="s">
        <v>19</v>
      </c>
      <c r="I332" s="238"/>
      <c r="J332" s="234"/>
      <c r="K332" s="234"/>
      <c r="L332" s="239"/>
      <c r="M332" s="240"/>
      <c r="N332" s="241"/>
      <c r="O332" s="241"/>
      <c r="P332" s="241"/>
      <c r="Q332" s="241"/>
      <c r="R332" s="241"/>
      <c r="S332" s="241"/>
      <c r="T332" s="242"/>
      <c r="U332" s="13"/>
      <c r="V332" s="13"/>
      <c r="W332" s="13"/>
      <c r="X332" s="13"/>
      <c r="Y332" s="13"/>
      <c r="Z332" s="13"/>
      <c r="AA332" s="13"/>
      <c r="AB332" s="13"/>
      <c r="AC332" s="13"/>
      <c r="AD332" s="13"/>
      <c r="AE332" s="13"/>
      <c r="AT332" s="243" t="s">
        <v>155</v>
      </c>
      <c r="AU332" s="243" t="s">
        <v>80</v>
      </c>
      <c r="AV332" s="13" t="s">
        <v>78</v>
      </c>
      <c r="AW332" s="13" t="s">
        <v>32</v>
      </c>
      <c r="AX332" s="13" t="s">
        <v>71</v>
      </c>
      <c r="AY332" s="243" t="s">
        <v>144</v>
      </c>
    </row>
    <row r="333" s="14" customFormat="1">
      <c r="A333" s="14"/>
      <c r="B333" s="244"/>
      <c r="C333" s="245"/>
      <c r="D333" s="235" t="s">
        <v>155</v>
      </c>
      <c r="E333" s="246" t="s">
        <v>19</v>
      </c>
      <c r="F333" s="247" t="s">
        <v>475</v>
      </c>
      <c r="G333" s="245"/>
      <c r="H333" s="248">
        <v>15</v>
      </c>
      <c r="I333" s="249"/>
      <c r="J333" s="245"/>
      <c r="K333" s="245"/>
      <c r="L333" s="250"/>
      <c r="M333" s="251"/>
      <c r="N333" s="252"/>
      <c r="O333" s="252"/>
      <c r="P333" s="252"/>
      <c r="Q333" s="252"/>
      <c r="R333" s="252"/>
      <c r="S333" s="252"/>
      <c r="T333" s="253"/>
      <c r="U333" s="14"/>
      <c r="V333" s="14"/>
      <c r="W333" s="14"/>
      <c r="X333" s="14"/>
      <c r="Y333" s="14"/>
      <c r="Z333" s="14"/>
      <c r="AA333" s="14"/>
      <c r="AB333" s="14"/>
      <c r="AC333" s="14"/>
      <c r="AD333" s="14"/>
      <c r="AE333" s="14"/>
      <c r="AT333" s="254" t="s">
        <v>155</v>
      </c>
      <c r="AU333" s="254" t="s">
        <v>80</v>
      </c>
      <c r="AV333" s="14" t="s">
        <v>80</v>
      </c>
      <c r="AW333" s="14" t="s">
        <v>32</v>
      </c>
      <c r="AX333" s="14" t="s">
        <v>78</v>
      </c>
      <c r="AY333" s="254" t="s">
        <v>144</v>
      </c>
    </row>
    <row r="334" s="2" customFormat="1" ht="24.15" customHeight="1">
      <c r="A334" s="40"/>
      <c r="B334" s="41"/>
      <c r="C334" s="215" t="s">
        <v>476</v>
      </c>
      <c r="D334" s="215" t="s">
        <v>146</v>
      </c>
      <c r="E334" s="216" t="s">
        <v>283</v>
      </c>
      <c r="F334" s="217" t="s">
        <v>284</v>
      </c>
      <c r="G334" s="218" t="s">
        <v>96</v>
      </c>
      <c r="H334" s="219">
        <v>1</v>
      </c>
      <c r="I334" s="220"/>
      <c r="J334" s="221">
        <f>ROUND(I334*H334,2)</f>
        <v>0</v>
      </c>
      <c r="K334" s="217" t="s">
        <v>150</v>
      </c>
      <c r="L334" s="46"/>
      <c r="M334" s="222" t="s">
        <v>19</v>
      </c>
      <c r="N334" s="223" t="s">
        <v>42</v>
      </c>
      <c r="O334" s="86"/>
      <c r="P334" s="224">
        <f>O334*H334</f>
        <v>0</v>
      </c>
      <c r="Q334" s="224">
        <v>0.50375000000000003</v>
      </c>
      <c r="R334" s="224">
        <f>Q334*H334</f>
        <v>0.50375000000000003</v>
      </c>
      <c r="S334" s="224">
        <v>1.95</v>
      </c>
      <c r="T334" s="225">
        <f>S334*H334</f>
        <v>1.95</v>
      </c>
      <c r="U334" s="40"/>
      <c r="V334" s="40"/>
      <c r="W334" s="40"/>
      <c r="X334" s="40"/>
      <c r="Y334" s="40"/>
      <c r="Z334" s="40"/>
      <c r="AA334" s="40"/>
      <c r="AB334" s="40"/>
      <c r="AC334" s="40"/>
      <c r="AD334" s="40"/>
      <c r="AE334" s="40"/>
      <c r="AR334" s="226" t="s">
        <v>151</v>
      </c>
      <c r="AT334" s="226" t="s">
        <v>146</v>
      </c>
      <c r="AU334" s="226" t="s">
        <v>80</v>
      </c>
      <c r="AY334" s="19" t="s">
        <v>144</v>
      </c>
      <c r="BE334" s="227">
        <f>IF(N334="základní",J334,0)</f>
        <v>0</v>
      </c>
      <c r="BF334" s="227">
        <f>IF(N334="snížená",J334,0)</f>
        <v>0</v>
      </c>
      <c r="BG334" s="227">
        <f>IF(N334="zákl. přenesená",J334,0)</f>
        <v>0</v>
      </c>
      <c r="BH334" s="227">
        <f>IF(N334="sníž. přenesená",J334,0)</f>
        <v>0</v>
      </c>
      <c r="BI334" s="227">
        <f>IF(N334="nulová",J334,0)</f>
        <v>0</v>
      </c>
      <c r="BJ334" s="19" t="s">
        <v>78</v>
      </c>
      <c r="BK334" s="227">
        <f>ROUND(I334*H334,2)</f>
        <v>0</v>
      </c>
      <c r="BL334" s="19" t="s">
        <v>151</v>
      </c>
      <c r="BM334" s="226" t="s">
        <v>477</v>
      </c>
    </row>
    <row r="335" s="2" customFormat="1">
      <c r="A335" s="40"/>
      <c r="B335" s="41"/>
      <c r="C335" s="42"/>
      <c r="D335" s="228" t="s">
        <v>153</v>
      </c>
      <c r="E335" s="42"/>
      <c r="F335" s="229" t="s">
        <v>286</v>
      </c>
      <c r="G335" s="42"/>
      <c r="H335" s="42"/>
      <c r="I335" s="230"/>
      <c r="J335" s="42"/>
      <c r="K335" s="42"/>
      <c r="L335" s="46"/>
      <c r="M335" s="231"/>
      <c r="N335" s="232"/>
      <c r="O335" s="86"/>
      <c r="P335" s="86"/>
      <c r="Q335" s="86"/>
      <c r="R335" s="86"/>
      <c r="S335" s="86"/>
      <c r="T335" s="87"/>
      <c r="U335" s="40"/>
      <c r="V335" s="40"/>
      <c r="W335" s="40"/>
      <c r="X335" s="40"/>
      <c r="Y335" s="40"/>
      <c r="Z335" s="40"/>
      <c r="AA335" s="40"/>
      <c r="AB335" s="40"/>
      <c r="AC335" s="40"/>
      <c r="AD335" s="40"/>
      <c r="AE335" s="40"/>
      <c r="AT335" s="19" t="s">
        <v>153</v>
      </c>
      <c r="AU335" s="19" t="s">
        <v>80</v>
      </c>
    </row>
    <row r="336" s="13" customFormat="1">
      <c r="A336" s="13"/>
      <c r="B336" s="233"/>
      <c r="C336" s="234"/>
      <c r="D336" s="235" t="s">
        <v>155</v>
      </c>
      <c r="E336" s="236" t="s">
        <v>19</v>
      </c>
      <c r="F336" s="237" t="s">
        <v>478</v>
      </c>
      <c r="G336" s="234"/>
      <c r="H336" s="236" t="s">
        <v>19</v>
      </c>
      <c r="I336" s="238"/>
      <c r="J336" s="234"/>
      <c r="K336" s="234"/>
      <c r="L336" s="239"/>
      <c r="M336" s="240"/>
      <c r="N336" s="241"/>
      <c r="O336" s="241"/>
      <c r="P336" s="241"/>
      <c r="Q336" s="241"/>
      <c r="R336" s="241"/>
      <c r="S336" s="241"/>
      <c r="T336" s="242"/>
      <c r="U336" s="13"/>
      <c r="V336" s="13"/>
      <c r="W336" s="13"/>
      <c r="X336" s="13"/>
      <c r="Y336" s="13"/>
      <c r="Z336" s="13"/>
      <c r="AA336" s="13"/>
      <c r="AB336" s="13"/>
      <c r="AC336" s="13"/>
      <c r="AD336" s="13"/>
      <c r="AE336" s="13"/>
      <c r="AT336" s="243" t="s">
        <v>155</v>
      </c>
      <c r="AU336" s="243" t="s">
        <v>80</v>
      </c>
      <c r="AV336" s="13" t="s">
        <v>78</v>
      </c>
      <c r="AW336" s="13" t="s">
        <v>32</v>
      </c>
      <c r="AX336" s="13" t="s">
        <v>71</v>
      </c>
      <c r="AY336" s="243" t="s">
        <v>144</v>
      </c>
    </row>
    <row r="337" s="14" customFormat="1">
      <c r="A337" s="14"/>
      <c r="B337" s="244"/>
      <c r="C337" s="245"/>
      <c r="D337" s="235" t="s">
        <v>155</v>
      </c>
      <c r="E337" s="246" t="s">
        <v>19</v>
      </c>
      <c r="F337" s="247" t="s">
        <v>479</v>
      </c>
      <c r="G337" s="245"/>
      <c r="H337" s="248">
        <v>1</v>
      </c>
      <c r="I337" s="249"/>
      <c r="J337" s="245"/>
      <c r="K337" s="245"/>
      <c r="L337" s="250"/>
      <c r="M337" s="251"/>
      <c r="N337" s="252"/>
      <c r="O337" s="252"/>
      <c r="P337" s="252"/>
      <c r="Q337" s="252"/>
      <c r="R337" s="252"/>
      <c r="S337" s="252"/>
      <c r="T337" s="253"/>
      <c r="U337" s="14"/>
      <c r="V337" s="14"/>
      <c r="W337" s="14"/>
      <c r="X337" s="14"/>
      <c r="Y337" s="14"/>
      <c r="Z337" s="14"/>
      <c r="AA337" s="14"/>
      <c r="AB337" s="14"/>
      <c r="AC337" s="14"/>
      <c r="AD337" s="14"/>
      <c r="AE337" s="14"/>
      <c r="AT337" s="254" t="s">
        <v>155</v>
      </c>
      <c r="AU337" s="254" t="s">
        <v>80</v>
      </c>
      <c r="AV337" s="14" t="s">
        <v>80</v>
      </c>
      <c r="AW337" s="14" t="s">
        <v>32</v>
      </c>
      <c r="AX337" s="14" t="s">
        <v>78</v>
      </c>
      <c r="AY337" s="254" t="s">
        <v>144</v>
      </c>
    </row>
    <row r="338" s="2" customFormat="1" ht="16.5" customHeight="1">
      <c r="A338" s="40"/>
      <c r="B338" s="41"/>
      <c r="C338" s="277" t="s">
        <v>480</v>
      </c>
      <c r="D338" s="277" t="s">
        <v>290</v>
      </c>
      <c r="E338" s="278" t="s">
        <v>481</v>
      </c>
      <c r="F338" s="279" t="s">
        <v>482</v>
      </c>
      <c r="G338" s="280" t="s">
        <v>293</v>
      </c>
      <c r="H338" s="281">
        <v>305</v>
      </c>
      <c r="I338" s="282"/>
      <c r="J338" s="283">
        <f>ROUND(I338*H338,2)</f>
        <v>0</v>
      </c>
      <c r="K338" s="279" t="s">
        <v>150</v>
      </c>
      <c r="L338" s="284"/>
      <c r="M338" s="285" t="s">
        <v>19</v>
      </c>
      <c r="N338" s="286" t="s">
        <v>42</v>
      </c>
      <c r="O338" s="86"/>
      <c r="P338" s="224">
        <f>O338*H338</f>
        <v>0</v>
      </c>
      <c r="Q338" s="224">
        <v>0.0041000000000000003</v>
      </c>
      <c r="R338" s="224">
        <f>Q338*H338</f>
        <v>1.2505000000000002</v>
      </c>
      <c r="S338" s="224">
        <v>0</v>
      </c>
      <c r="T338" s="225">
        <f>S338*H338</f>
        <v>0</v>
      </c>
      <c r="U338" s="40"/>
      <c r="V338" s="40"/>
      <c r="W338" s="40"/>
      <c r="X338" s="40"/>
      <c r="Y338" s="40"/>
      <c r="Z338" s="40"/>
      <c r="AA338" s="40"/>
      <c r="AB338" s="40"/>
      <c r="AC338" s="40"/>
      <c r="AD338" s="40"/>
      <c r="AE338" s="40"/>
      <c r="AR338" s="226" t="s">
        <v>212</v>
      </c>
      <c r="AT338" s="226" t="s">
        <v>290</v>
      </c>
      <c r="AU338" s="226" t="s">
        <v>80</v>
      </c>
      <c r="AY338" s="19" t="s">
        <v>144</v>
      </c>
      <c r="BE338" s="227">
        <f>IF(N338="základní",J338,0)</f>
        <v>0</v>
      </c>
      <c r="BF338" s="227">
        <f>IF(N338="snížená",J338,0)</f>
        <v>0</v>
      </c>
      <c r="BG338" s="227">
        <f>IF(N338="zákl. přenesená",J338,0)</f>
        <v>0</v>
      </c>
      <c r="BH338" s="227">
        <f>IF(N338="sníž. přenesená",J338,0)</f>
        <v>0</v>
      </c>
      <c r="BI338" s="227">
        <f>IF(N338="nulová",J338,0)</f>
        <v>0</v>
      </c>
      <c r="BJ338" s="19" t="s">
        <v>78</v>
      </c>
      <c r="BK338" s="227">
        <f>ROUND(I338*H338,2)</f>
        <v>0</v>
      </c>
      <c r="BL338" s="19" t="s">
        <v>151</v>
      </c>
      <c r="BM338" s="226" t="s">
        <v>483</v>
      </c>
    </row>
    <row r="339" s="14" customFormat="1">
      <c r="A339" s="14"/>
      <c r="B339" s="244"/>
      <c r="C339" s="245"/>
      <c r="D339" s="235" t="s">
        <v>155</v>
      </c>
      <c r="E339" s="245"/>
      <c r="F339" s="247" t="s">
        <v>484</v>
      </c>
      <c r="G339" s="245"/>
      <c r="H339" s="248">
        <v>305</v>
      </c>
      <c r="I339" s="249"/>
      <c r="J339" s="245"/>
      <c r="K339" s="245"/>
      <c r="L339" s="250"/>
      <c r="M339" s="251"/>
      <c r="N339" s="252"/>
      <c r="O339" s="252"/>
      <c r="P339" s="252"/>
      <c r="Q339" s="252"/>
      <c r="R339" s="252"/>
      <c r="S339" s="252"/>
      <c r="T339" s="253"/>
      <c r="U339" s="14"/>
      <c r="V339" s="14"/>
      <c r="W339" s="14"/>
      <c r="X339" s="14"/>
      <c r="Y339" s="14"/>
      <c r="Z339" s="14"/>
      <c r="AA339" s="14"/>
      <c r="AB339" s="14"/>
      <c r="AC339" s="14"/>
      <c r="AD339" s="14"/>
      <c r="AE339" s="14"/>
      <c r="AT339" s="254" t="s">
        <v>155</v>
      </c>
      <c r="AU339" s="254" t="s">
        <v>80</v>
      </c>
      <c r="AV339" s="14" t="s">
        <v>80</v>
      </c>
      <c r="AW339" s="14" t="s">
        <v>4</v>
      </c>
      <c r="AX339" s="14" t="s">
        <v>78</v>
      </c>
      <c r="AY339" s="254" t="s">
        <v>144</v>
      </c>
    </row>
    <row r="340" s="12" customFormat="1" ht="22.8" customHeight="1">
      <c r="A340" s="12"/>
      <c r="B340" s="199"/>
      <c r="C340" s="200"/>
      <c r="D340" s="201" t="s">
        <v>70</v>
      </c>
      <c r="E340" s="213" t="s">
        <v>485</v>
      </c>
      <c r="F340" s="213" t="s">
        <v>486</v>
      </c>
      <c r="G340" s="200"/>
      <c r="H340" s="200"/>
      <c r="I340" s="203"/>
      <c r="J340" s="214">
        <f>BK340</f>
        <v>0</v>
      </c>
      <c r="K340" s="200"/>
      <c r="L340" s="205"/>
      <c r="M340" s="206"/>
      <c r="N340" s="207"/>
      <c r="O340" s="207"/>
      <c r="P340" s="208">
        <f>SUM(P341:P424)</f>
        <v>0</v>
      </c>
      <c r="Q340" s="207"/>
      <c r="R340" s="208">
        <f>SUM(R341:R424)</f>
        <v>0.14858535000000001</v>
      </c>
      <c r="S340" s="207"/>
      <c r="T340" s="209">
        <f>SUM(T341:T424)</f>
        <v>0</v>
      </c>
      <c r="U340" s="12"/>
      <c r="V340" s="12"/>
      <c r="W340" s="12"/>
      <c r="X340" s="12"/>
      <c r="Y340" s="12"/>
      <c r="Z340" s="12"/>
      <c r="AA340" s="12"/>
      <c r="AB340" s="12"/>
      <c r="AC340" s="12"/>
      <c r="AD340" s="12"/>
      <c r="AE340" s="12"/>
      <c r="AR340" s="210" t="s">
        <v>78</v>
      </c>
      <c r="AT340" s="211" t="s">
        <v>70</v>
      </c>
      <c r="AU340" s="211" t="s">
        <v>78</v>
      </c>
      <c r="AY340" s="210" t="s">
        <v>144</v>
      </c>
      <c r="BK340" s="212">
        <f>SUM(BK341:BK424)</f>
        <v>0</v>
      </c>
    </row>
    <row r="341" s="2" customFormat="1" ht="16.5" customHeight="1">
      <c r="A341" s="40"/>
      <c r="B341" s="41"/>
      <c r="C341" s="215" t="s">
        <v>487</v>
      </c>
      <c r="D341" s="215" t="s">
        <v>146</v>
      </c>
      <c r="E341" s="216" t="s">
        <v>488</v>
      </c>
      <c r="F341" s="217" t="s">
        <v>489</v>
      </c>
      <c r="G341" s="218" t="s">
        <v>149</v>
      </c>
      <c r="H341" s="219">
        <v>20.222000000000001</v>
      </c>
      <c r="I341" s="220"/>
      <c r="J341" s="221">
        <f>ROUND(I341*H341,2)</f>
        <v>0</v>
      </c>
      <c r="K341" s="217" t="s">
        <v>19</v>
      </c>
      <c r="L341" s="46"/>
      <c r="M341" s="222" t="s">
        <v>19</v>
      </c>
      <c r="N341" s="223" t="s">
        <v>42</v>
      </c>
      <c r="O341" s="86"/>
      <c r="P341" s="224">
        <f>O341*H341</f>
        <v>0</v>
      </c>
      <c r="Q341" s="224">
        <v>0</v>
      </c>
      <c r="R341" s="224">
        <f>Q341*H341</f>
        <v>0</v>
      </c>
      <c r="S341" s="224">
        <v>0</v>
      </c>
      <c r="T341" s="225">
        <f>S341*H341</f>
        <v>0</v>
      </c>
      <c r="U341" s="40"/>
      <c r="V341" s="40"/>
      <c r="W341" s="40"/>
      <c r="X341" s="40"/>
      <c r="Y341" s="40"/>
      <c r="Z341" s="40"/>
      <c r="AA341" s="40"/>
      <c r="AB341" s="40"/>
      <c r="AC341" s="40"/>
      <c r="AD341" s="40"/>
      <c r="AE341" s="40"/>
      <c r="AR341" s="226" t="s">
        <v>151</v>
      </c>
      <c r="AT341" s="226" t="s">
        <v>146</v>
      </c>
      <c r="AU341" s="226" t="s">
        <v>80</v>
      </c>
      <c r="AY341" s="19" t="s">
        <v>144</v>
      </c>
      <c r="BE341" s="227">
        <f>IF(N341="základní",J341,0)</f>
        <v>0</v>
      </c>
      <c r="BF341" s="227">
        <f>IF(N341="snížená",J341,0)</f>
        <v>0</v>
      </c>
      <c r="BG341" s="227">
        <f>IF(N341="zákl. přenesená",J341,0)</f>
        <v>0</v>
      </c>
      <c r="BH341" s="227">
        <f>IF(N341="sníž. přenesená",J341,0)</f>
        <v>0</v>
      </c>
      <c r="BI341" s="227">
        <f>IF(N341="nulová",J341,0)</f>
        <v>0</v>
      </c>
      <c r="BJ341" s="19" t="s">
        <v>78</v>
      </c>
      <c r="BK341" s="227">
        <f>ROUND(I341*H341,2)</f>
        <v>0</v>
      </c>
      <c r="BL341" s="19" t="s">
        <v>151</v>
      </c>
      <c r="BM341" s="226" t="s">
        <v>490</v>
      </c>
    </row>
    <row r="342" s="13" customFormat="1">
      <c r="A342" s="13"/>
      <c r="B342" s="233"/>
      <c r="C342" s="234"/>
      <c r="D342" s="235" t="s">
        <v>155</v>
      </c>
      <c r="E342" s="236" t="s">
        <v>19</v>
      </c>
      <c r="F342" s="237" t="s">
        <v>491</v>
      </c>
      <c r="G342" s="234"/>
      <c r="H342" s="236" t="s">
        <v>19</v>
      </c>
      <c r="I342" s="238"/>
      <c r="J342" s="234"/>
      <c r="K342" s="234"/>
      <c r="L342" s="239"/>
      <c r="M342" s="240"/>
      <c r="N342" s="241"/>
      <c r="O342" s="241"/>
      <c r="P342" s="241"/>
      <c r="Q342" s="241"/>
      <c r="R342" s="241"/>
      <c r="S342" s="241"/>
      <c r="T342" s="242"/>
      <c r="U342" s="13"/>
      <c r="V342" s="13"/>
      <c r="W342" s="13"/>
      <c r="X342" s="13"/>
      <c r="Y342" s="13"/>
      <c r="Z342" s="13"/>
      <c r="AA342" s="13"/>
      <c r="AB342" s="13"/>
      <c r="AC342" s="13"/>
      <c r="AD342" s="13"/>
      <c r="AE342" s="13"/>
      <c r="AT342" s="243" t="s">
        <v>155</v>
      </c>
      <c r="AU342" s="243" t="s">
        <v>80</v>
      </c>
      <c r="AV342" s="13" t="s">
        <v>78</v>
      </c>
      <c r="AW342" s="13" t="s">
        <v>32</v>
      </c>
      <c r="AX342" s="13" t="s">
        <v>71</v>
      </c>
      <c r="AY342" s="243" t="s">
        <v>144</v>
      </c>
    </row>
    <row r="343" s="13" customFormat="1">
      <c r="A343" s="13"/>
      <c r="B343" s="233"/>
      <c r="C343" s="234"/>
      <c r="D343" s="235" t="s">
        <v>155</v>
      </c>
      <c r="E343" s="236" t="s">
        <v>19</v>
      </c>
      <c r="F343" s="237" t="s">
        <v>492</v>
      </c>
      <c r="G343" s="234"/>
      <c r="H343" s="236" t="s">
        <v>19</v>
      </c>
      <c r="I343" s="238"/>
      <c r="J343" s="234"/>
      <c r="K343" s="234"/>
      <c r="L343" s="239"/>
      <c r="M343" s="240"/>
      <c r="N343" s="241"/>
      <c r="O343" s="241"/>
      <c r="P343" s="241"/>
      <c r="Q343" s="241"/>
      <c r="R343" s="241"/>
      <c r="S343" s="241"/>
      <c r="T343" s="242"/>
      <c r="U343" s="13"/>
      <c r="V343" s="13"/>
      <c r="W343" s="13"/>
      <c r="X343" s="13"/>
      <c r="Y343" s="13"/>
      <c r="Z343" s="13"/>
      <c r="AA343" s="13"/>
      <c r="AB343" s="13"/>
      <c r="AC343" s="13"/>
      <c r="AD343" s="13"/>
      <c r="AE343" s="13"/>
      <c r="AT343" s="243" t="s">
        <v>155</v>
      </c>
      <c r="AU343" s="243" t="s">
        <v>80</v>
      </c>
      <c r="AV343" s="13" t="s">
        <v>78</v>
      </c>
      <c r="AW343" s="13" t="s">
        <v>32</v>
      </c>
      <c r="AX343" s="13" t="s">
        <v>71</v>
      </c>
      <c r="AY343" s="243" t="s">
        <v>144</v>
      </c>
    </row>
    <row r="344" s="13" customFormat="1">
      <c r="A344" s="13"/>
      <c r="B344" s="233"/>
      <c r="C344" s="234"/>
      <c r="D344" s="235" t="s">
        <v>155</v>
      </c>
      <c r="E344" s="236" t="s">
        <v>19</v>
      </c>
      <c r="F344" s="237" t="s">
        <v>493</v>
      </c>
      <c r="G344" s="234"/>
      <c r="H344" s="236" t="s">
        <v>19</v>
      </c>
      <c r="I344" s="238"/>
      <c r="J344" s="234"/>
      <c r="K344" s="234"/>
      <c r="L344" s="239"/>
      <c r="M344" s="240"/>
      <c r="N344" s="241"/>
      <c r="O344" s="241"/>
      <c r="P344" s="241"/>
      <c r="Q344" s="241"/>
      <c r="R344" s="241"/>
      <c r="S344" s="241"/>
      <c r="T344" s="242"/>
      <c r="U344" s="13"/>
      <c r="V344" s="13"/>
      <c r="W344" s="13"/>
      <c r="X344" s="13"/>
      <c r="Y344" s="13"/>
      <c r="Z344" s="13"/>
      <c r="AA344" s="13"/>
      <c r="AB344" s="13"/>
      <c r="AC344" s="13"/>
      <c r="AD344" s="13"/>
      <c r="AE344" s="13"/>
      <c r="AT344" s="243" t="s">
        <v>155</v>
      </c>
      <c r="AU344" s="243" t="s">
        <v>80</v>
      </c>
      <c r="AV344" s="13" t="s">
        <v>78</v>
      </c>
      <c r="AW344" s="13" t="s">
        <v>32</v>
      </c>
      <c r="AX344" s="13" t="s">
        <v>71</v>
      </c>
      <c r="AY344" s="243" t="s">
        <v>144</v>
      </c>
    </row>
    <row r="345" s="14" customFormat="1">
      <c r="A345" s="14"/>
      <c r="B345" s="244"/>
      <c r="C345" s="245"/>
      <c r="D345" s="235" t="s">
        <v>155</v>
      </c>
      <c r="E345" s="246" t="s">
        <v>19</v>
      </c>
      <c r="F345" s="247" t="s">
        <v>494</v>
      </c>
      <c r="G345" s="245"/>
      <c r="H345" s="248">
        <v>1.0720000000000001</v>
      </c>
      <c r="I345" s="249"/>
      <c r="J345" s="245"/>
      <c r="K345" s="245"/>
      <c r="L345" s="250"/>
      <c r="M345" s="251"/>
      <c r="N345" s="252"/>
      <c r="O345" s="252"/>
      <c r="P345" s="252"/>
      <c r="Q345" s="252"/>
      <c r="R345" s="252"/>
      <c r="S345" s="252"/>
      <c r="T345" s="253"/>
      <c r="U345" s="14"/>
      <c r="V345" s="14"/>
      <c r="W345" s="14"/>
      <c r="X345" s="14"/>
      <c r="Y345" s="14"/>
      <c r="Z345" s="14"/>
      <c r="AA345" s="14"/>
      <c r="AB345" s="14"/>
      <c r="AC345" s="14"/>
      <c r="AD345" s="14"/>
      <c r="AE345" s="14"/>
      <c r="AT345" s="254" t="s">
        <v>155</v>
      </c>
      <c r="AU345" s="254" t="s">
        <v>80</v>
      </c>
      <c r="AV345" s="14" t="s">
        <v>80</v>
      </c>
      <c r="AW345" s="14" t="s">
        <v>32</v>
      </c>
      <c r="AX345" s="14" t="s">
        <v>71</v>
      </c>
      <c r="AY345" s="254" t="s">
        <v>144</v>
      </c>
    </row>
    <row r="346" s="15" customFormat="1">
      <c r="A346" s="15"/>
      <c r="B346" s="255"/>
      <c r="C346" s="256"/>
      <c r="D346" s="235" t="s">
        <v>155</v>
      </c>
      <c r="E346" s="257" t="s">
        <v>19</v>
      </c>
      <c r="F346" s="258" t="s">
        <v>189</v>
      </c>
      <c r="G346" s="256"/>
      <c r="H346" s="259">
        <v>1.0720000000000001</v>
      </c>
      <c r="I346" s="260"/>
      <c r="J346" s="256"/>
      <c r="K346" s="256"/>
      <c r="L346" s="261"/>
      <c r="M346" s="262"/>
      <c r="N346" s="263"/>
      <c r="O346" s="263"/>
      <c r="P346" s="263"/>
      <c r="Q346" s="263"/>
      <c r="R346" s="263"/>
      <c r="S346" s="263"/>
      <c r="T346" s="264"/>
      <c r="U346" s="15"/>
      <c r="V346" s="15"/>
      <c r="W346" s="15"/>
      <c r="X346" s="15"/>
      <c r="Y346" s="15"/>
      <c r="Z346" s="15"/>
      <c r="AA346" s="15"/>
      <c r="AB346" s="15"/>
      <c r="AC346" s="15"/>
      <c r="AD346" s="15"/>
      <c r="AE346" s="15"/>
      <c r="AT346" s="265" t="s">
        <v>155</v>
      </c>
      <c r="AU346" s="265" t="s">
        <v>80</v>
      </c>
      <c r="AV346" s="15" t="s">
        <v>164</v>
      </c>
      <c r="AW346" s="15" t="s">
        <v>32</v>
      </c>
      <c r="AX346" s="15" t="s">
        <v>71</v>
      </c>
      <c r="AY346" s="265" t="s">
        <v>144</v>
      </c>
    </row>
    <row r="347" s="13" customFormat="1">
      <c r="A347" s="13"/>
      <c r="B347" s="233"/>
      <c r="C347" s="234"/>
      <c r="D347" s="235" t="s">
        <v>155</v>
      </c>
      <c r="E347" s="236" t="s">
        <v>19</v>
      </c>
      <c r="F347" s="237" t="s">
        <v>495</v>
      </c>
      <c r="G347" s="234"/>
      <c r="H347" s="236" t="s">
        <v>19</v>
      </c>
      <c r="I347" s="238"/>
      <c r="J347" s="234"/>
      <c r="K347" s="234"/>
      <c r="L347" s="239"/>
      <c r="M347" s="240"/>
      <c r="N347" s="241"/>
      <c r="O347" s="241"/>
      <c r="P347" s="241"/>
      <c r="Q347" s="241"/>
      <c r="R347" s="241"/>
      <c r="S347" s="241"/>
      <c r="T347" s="242"/>
      <c r="U347" s="13"/>
      <c r="V347" s="13"/>
      <c r="W347" s="13"/>
      <c r="X347" s="13"/>
      <c r="Y347" s="13"/>
      <c r="Z347" s="13"/>
      <c r="AA347" s="13"/>
      <c r="AB347" s="13"/>
      <c r="AC347" s="13"/>
      <c r="AD347" s="13"/>
      <c r="AE347" s="13"/>
      <c r="AT347" s="243" t="s">
        <v>155</v>
      </c>
      <c r="AU347" s="243" t="s">
        <v>80</v>
      </c>
      <c r="AV347" s="13" t="s">
        <v>78</v>
      </c>
      <c r="AW347" s="13" t="s">
        <v>32</v>
      </c>
      <c r="AX347" s="13" t="s">
        <v>71</v>
      </c>
      <c r="AY347" s="243" t="s">
        <v>144</v>
      </c>
    </row>
    <row r="348" s="14" customFormat="1">
      <c r="A348" s="14"/>
      <c r="B348" s="244"/>
      <c r="C348" s="245"/>
      <c r="D348" s="235" t="s">
        <v>155</v>
      </c>
      <c r="E348" s="246" t="s">
        <v>19</v>
      </c>
      <c r="F348" s="247" t="s">
        <v>496</v>
      </c>
      <c r="G348" s="245"/>
      <c r="H348" s="248">
        <v>9.0389999999999997</v>
      </c>
      <c r="I348" s="249"/>
      <c r="J348" s="245"/>
      <c r="K348" s="245"/>
      <c r="L348" s="250"/>
      <c r="M348" s="251"/>
      <c r="N348" s="252"/>
      <c r="O348" s="252"/>
      <c r="P348" s="252"/>
      <c r="Q348" s="252"/>
      <c r="R348" s="252"/>
      <c r="S348" s="252"/>
      <c r="T348" s="253"/>
      <c r="U348" s="14"/>
      <c r="V348" s="14"/>
      <c r="W348" s="14"/>
      <c r="X348" s="14"/>
      <c r="Y348" s="14"/>
      <c r="Z348" s="14"/>
      <c r="AA348" s="14"/>
      <c r="AB348" s="14"/>
      <c r="AC348" s="14"/>
      <c r="AD348" s="14"/>
      <c r="AE348" s="14"/>
      <c r="AT348" s="254" t="s">
        <v>155</v>
      </c>
      <c r="AU348" s="254" t="s">
        <v>80</v>
      </c>
      <c r="AV348" s="14" t="s">
        <v>80</v>
      </c>
      <c r="AW348" s="14" t="s">
        <v>32</v>
      </c>
      <c r="AX348" s="14" t="s">
        <v>71</v>
      </c>
      <c r="AY348" s="254" t="s">
        <v>144</v>
      </c>
    </row>
    <row r="349" s="15" customFormat="1">
      <c r="A349" s="15"/>
      <c r="B349" s="255"/>
      <c r="C349" s="256"/>
      <c r="D349" s="235" t="s">
        <v>155</v>
      </c>
      <c r="E349" s="257" t="s">
        <v>19</v>
      </c>
      <c r="F349" s="258" t="s">
        <v>189</v>
      </c>
      <c r="G349" s="256"/>
      <c r="H349" s="259">
        <v>9.0389999999999997</v>
      </c>
      <c r="I349" s="260"/>
      <c r="J349" s="256"/>
      <c r="K349" s="256"/>
      <c r="L349" s="261"/>
      <c r="M349" s="262"/>
      <c r="N349" s="263"/>
      <c r="O349" s="263"/>
      <c r="P349" s="263"/>
      <c r="Q349" s="263"/>
      <c r="R349" s="263"/>
      <c r="S349" s="263"/>
      <c r="T349" s="264"/>
      <c r="U349" s="15"/>
      <c r="V349" s="15"/>
      <c r="W349" s="15"/>
      <c r="X349" s="15"/>
      <c r="Y349" s="15"/>
      <c r="Z349" s="15"/>
      <c r="AA349" s="15"/>
      <c r="AB349" s="15"/>
      <c r="AC349" s="15"/>
      <c r="AD349" s="15"/>
      <c r="AE349" s="15"/>
      <c r="AT349" s="265" t="s">
        <v>155</v>
      </c>
      <c r="AU349" s="265" t="s">
        <v>80</v>
      </c>
      <c r="AV349" s="15" t="s">
        <v>164</v>
      </c>
      <c r="AW349" s="15" t="s">
        <v>32</v>
      </c>
      <c r="AX349" s="15" t="s">
        <v>71</v>
      </c>
      <c r="AY349" s="265" t="s">
        <v>144</v>
      </c>
    </row>
    <row r="350" s="16" customFormat="1">
      <c r="A350" s="16"/>
      <c r="B350" s="266"/>
      <c r="C350" s="267"/>
      <c r="D350" s="235" t="s">
        <v>155</v>
      </c>
      <c r="E350" s="268" t="s">
        <v>19</v>
      </c>
      <c r="F350" s="269" t="s">
        <v>202</v>
      </c>
      <c r="G350" s="267"/>
      <c r="H350" s="270">
        <v>10.111000000000001</v>
      </c>
      <c r="I350" s="271"/>
      <c r="J350" s="267"/>
      <c r="K350" s="267"/>
      <c r="L350" s="272"/>
      <c r="M350" s="273"/>
      <c r="N350" s="274"/>
      <c r="O350" s="274"/>
      <c r="P350" s="274"/>
      <c r="Q350" s="274"/>
      <c r="R350" s="274"/>
      <c r="S350" s="274"/>
      <c r="T350" s="275"/>
      <c r="U350" s="16"/>
      <c r="V350" s="16"/>
      <c r="W350" s="16"/>
      <c r="X350" s="16"/>
      <c r="Y350" s="16"/>
      <c r="Z350" s="16"/>
      <c r="AA350" s="16"/>
      <c r="AB350" s="16"/>
      <c r="AC350" s="16"/>
      <c r="AD350" s="16"/>
      <c r="AE350" s="16"/>
      <c r="AT350" s="276" t="s">
        <v>155</v>
      </c>
      <c r="AU350" s="276" t="s">
        <v>80</v>
      </c>
      <c r="AV350" s="16" t="s">
        <v>151</v>
      </c>
      <c r="AW350" s="16" t="s">
        <v>32</v>
      </c>
      <c r="AX350" s="16" t="s">
        <v>78</v>
      </c>
      <c r="AY350" s="276" t="s">
        <v>144</v>
      </c>
    </row>
    <row r="351" s="14" customFormat="1">
      <c r="A351" s="14"/>
      <c r="B351" s="244"/>
      <c r="C351" s="245"/>
      <c r="D351" s="235" t="s">
        <v>155</v>
      </c>
      <c r="E351" s="245"/>
      <c r="F351" s="247" t="s">
        <v>497</v>
      </c>
      <c r="G351" s="245"/>
      <c r="H351" s="248">
        <v>20.222000000000001</v>
      </c>
      <c r="I351" s="249"/>
      <c r="J351" s="245"/>
      <c r="K351" s="245"/>
      <c r="L351" s="250"/>
      <c r="M351" s="251"/>
      <c r="N351" s="252"/>
      <c r="O351" s="252"/>
      <c r="P351" s="252"/>
      <c r="Q351" s="252"/>
      <c r="R351" s="252"/>
      <c r="S351" s="252"/>
      <c r="T351" s="253"/>
      <c r="U351" s="14"/>
      <c r="V351" s="14"/>
      <c r="W351" s="14"/>
      <c r="X351" s="14"/>
      <c r="Y351" s="14"/>
      <c r="Z351" s="14"/>
      <c r="AA351" s="14"/>
      <c r="AB351" s="14"/>
      <c r="AC351" s="14"/>
      <c r="AD351" s="14"/>
      <c r="AE351" s="14"/>
      <c r="AT351" s="254" t="s">
        <v>155</v>
      </c>
      <c r="AU351" s="254" t="s">
        <v>80</v>
      </c>
      <c r="AV351" s="14" t="s">
        <v>80</v>
      </c>
      <c r="AW351" s="14" t="s">
        <v>4</v>
      </c>
      <c r="AX351" s="14" t="s">
        <v>78</v>
      </c>
      <c r="AY351" s="254" t="s">
        <v>144</v>
      </c>
    </row>
    <row r="352" s="2" customFormat="1" ht="24.15" customHeight="1">
      <c r="A352" s="40"/>
      <c r="B352" s="41"/>
      <c r="C352" s="277" t="s">
        <v>498</v>
      </c>
      <c r="D352" s="277" t="s">
        <v>290</v>
      </c>
      <c r="E352" s="278" t="s">
        <v>499</v>
      </c>
      <c r="F352" s="279" t="s">
        <v>500</v>
      </c>
      <c r="G352" s="280" t="s">
        <v>149</v>
      </c>
      <c r="H352" s="281">
        <v>10.111000000000001</v>
      </c>
      <c r="I352" s="282"/>
      <c r="J352" s="283">
        <f>ROUND(I352*H352,2)</f>
        <v>0</v>
      </c>
      <c r="K352" s="279" t="s">
        <v>19</v>
      </c>
      <c r="L352" s="284"/>
      <c r="M352" s="285" t="s">
        <v>19</v>
      </c>
      <c r="N352" s="286" t="s">
        <v>42</v>
      </c>
      <c r="O352" s="86"/>
      <c r="P352" s="224">
        <f>O352*H352</f>
        <v>0</v>
      </c>
      <c r="Q352" s="224">
        <v>0</v>
      </c>
      <c r="R352" s="224">
        <f>Q352*H352</f>
        <v>0</v>
      </c>
      <c r="S352" s="224">
        <v>0</v>
      </c>
      <c r="T352" s="225">
        <f>S352*H352</f>
        <v>0</v>
      </c>
      <c r="U352" s="40"/>
      <c r="V352" s="40"/>
      <c r="W352" s="40"/>
      <c r="X352" s="40"/>
      <c r="Y352" s="40"/>
      <c r="Z352" s="40"/>
      <c r="AA352" s="40"/>
      <c r="AB352" s="40"/>
      <c r="AC352" s="40"/>
      <c r="AD352" s="40"/>
      <c r="AE352" s="40"/>
      <c r="AR352" s="226" t="s">
        <v>212</v>
      </c>
      <c r="AT352" s="226" t="s">
        <v>290</v>
      </c>
      <c r="AU352" s="226" t="s">
        <v>80</v>
      </c>
      <c r="AY352" s="19" t="s">
        <v>144</v>
      </c>
      <c r="BE352" s="227">
        <f>IF(N352="základní",J352,0)</f>
        <v>0</v>
      </c>
      <c r="BF352" s="227">
        <f>IF(N352="snížená",J352,0)</f>
        <v>0</v>
      </c>
      <c r="BG352" s="227">
        <f>IF(N352="zákl. přenesená",J352,0)</f>
        <v>0</v>
      </c>
      <c r="BH352" s="227">
        <f>IF(N352="sníž. přenesená",J352,0)</f>
        <v>0</v>
      </c>
      <c r="BI352" s="227">
        <f>IF(N352="nulová",J352,0)</f>
        <v>0</v>
      </c>
      <c r="BJ352" s="19" t="s">
        <v>78</v>
      </c>
      <c r="BK352" s="227">
        <f>ROUND(I352*H352,2)</f>
        <v>0</v>
      </c>
      <c r="BL352" s="19" t="s">
        <v>151</v>
      </c>
      <c r="BM352" s="226" t="s">
        <v>501</v>
      </c>
    </row>
    <row r="353" s="2" customFormat="1" ht="24.15" customHeight="1">
      <c r="A353" s="40"/>
      <c r="B353" s="41"/>
      <c r="C353" s="215" t="s">
        <v>502</v>
      </c>
      <c r="D353" s="215" t="s">
        <v>146</v>
      </c>
      <c r="E353" s="216" t="s">
        <v>503</v>
      </c>
      <c r="F353" s="217" t="s">
        <v>504</v>
      </c>
      <c r="G353" s="218" t="s">
        <v>149</v>
      </c>
      <c r="H353" s="219">
        <v>10.111000000000001</v>
      </c>
      <c r="I353" s="220"/>
      <c r="J353" s="221">
        <f>ROUND(I353*H353,2)</f>
        <v>0</v>
      </c>
      <c r="K353" s="217" t="s">
        <v>19</v>
      </c>
      <c r="L353" s="46"/>
      <c r="M353" s="222" t="s">
        <v>19</v>
      </c>
      <c r="N353" s="223" t="s">
        <v>42</v>
      </c>
      <c r="O353" s="86"/>
      <c r="P353" s="224">
        <f>O353*H353</f>
        <v>0</v>
      </c>
      <c r="Q353" s="224">
        <v>0</v>
      </c>
      <c r="R353" s="224">
        <f>Q353*H353</f>
        <v>0</v>
      </c>
      <c r="S353" s="224">
        <v>0</v>
      </c>
      <c r="T353" s="225">
        <f>S353*H353</f>
        <v>0</v>
      </c>
      <c r="U353" s="40"/>
      <c r="V353" s="40"/>
      <c r="W353" s="40"/>
      <c r="X353" s="40"/>
      <c r="Y353" s="40"/>
      <c r="Z353" s="40"/>
      <c r="AA353" s="40"/>
      <c r="AB353" s="40"/>
      <c r="AC353" s="40"/>
      <c r="AD353" s="40"/>
      <c r="AE353" s="40"/>
      <c r="AR353" s="226" t="s">
        <v>151</v>
      </c>
      <c r="AT353" s="226" t="s">
        <v>146</v>
      </c>
      <c r="AU353" s="226" t="s">
        <v>80</v>
      </c>
      <c r="AY353" s="19" t="s">
        <v>144</v>
      </c>
      <c r="BE353" s="227">
        <f>IF(N353="základní",J353,0)</f>
        <v>0</v>
      </c>
      <c r="BF353" s="227">
        <f>IF(N353="snížená",J353,0)</f>
        <v>0</v>
      </c>
      <c r="BG353" s="227">
        <f>IF(N353="zákl. přenesená",J353,0)</f>
        <v>0</v>
      </c>
      <c r="BH353" s="227">
        <f>IF(N353="sníž. přenesená",J353,0)</f>
        <v>0</v>
      </c>
      <c r="BI353" s="227">
        <f>IF(N353="nulová",J353,0)</f>
        <v>0</v>
      </c>
      <c r="BJ353" s="19" t="s">
        <v>78</v>
      </c>
      <c r="BK353" s="227">
        <f>ROUND(I353*H353,2)</f>
        <v>0</v>
      </c>
      <c r="BL353" s="19" t="s">
        <v>151</v>
      </c>
      <c r="BM353" s="226" t="s">
        <v>505</v>
      </c>
    </row>
    <row r="354" s="2" customFormat="1" ht="24.15" customHeight="1">
      <c r="A354" s="40"/>
      <c r="B354" s="41"/>
      <c r="C354" s="215" t="s">
        <v>506</v>
      </c>
      <c r="D354" s="215" t="s">
        <v>146</v>
      </c>
      <c r="E354" s="216" t="s">
        <v>507</v>
      </c>
      <c r="F354" s="217" t="s">
        <v>508</v>
      </c>
      <c r="G354" s="218" t="s">
        <v>149</v>
      </c>
      <c r="H354" s="219">
        <v>4.2880000000000003</v>
      </c>
      <c r="I354" s="220"/>
      <c r="J354" s="221">
        <f>ROUND(I354*H354,2)</f>
        <v>0</v>
      </c>
      <c r="K354" s="217" t="s">
        <v>150</v>
      </c>
      <c r="L354" s="46"/>
      <c r="M354" s="222" t="s">
        <v>19</v>
      </c>
      <c r="N354" s="223" t="s">
        <v>42</v>
      </c>
      <c r="O354" s="86"/>
      <c r="P354" s="224">
        <f>O354*H354</f>
        <v>0</v>
      </c>
      <c r="Q354" s="224">
        <v>0.0040499999999999998</v>
      </c>
      <c r="R354" s="224">
        <f>Q354*H354</f>
        <v>0.017366400000000001</v>
      </c>
      <c r="S354" s="224">
        <v>0</v>
      </c>
      <c r="T354" s="225">
        <f>S354*H354</f>
        <v>0</v>
      </c>
      <c r="U354" s="40"/>
      <c r="V354" s="40"/>
      <c r="W354" s="40"/>
      <c r="X354" s="40"/>
      <c r="Y354" s="40"/>
      <c r="Z354" s="40"/>
      <c r="AA354" s="40"/>
      <c r="AB354" s="40"/>
      <c r="AC354" s="40"/>
      <c r="AD354" s="40"/>
      <c r="AE354" s="40"/>
      <c r="AR354" s="226" t="s">
        <v>151</v>
      </c>
      <c r="AT354" s="226" t="s">
        <v>146</v>
      </c>
      <c r="AU354" s="226" t="s">
        <v>80</v>
      </c>
      <c r="AY354" s="19" t="s">
        <v>144</v>
      </c>
      <c r="BE354" s="227">
        <f>IF(N354="základní",J354,0)</f>
        <v>0</v>
      </c>
      <c r="BF354" s="227">
        <f>IF(N354="snížená",J354,0)</f>
        <v>0</v>
      </c>
      <c r="BG354" s="227">
        <f>IF(N354="zákl. přenesená",J354,0)</f>
        <v>0</v>
      </c>
      <c r="BH354" s="227">
        <f>IF(N354="sníž. přenesená",J354,0)</f>
        <v>0</v>
      </c>
      <c r="BI354" s="227">
        <f>IF(N354="nulová",J354,0)</f>
        <v>0</v>
      </c>
      <c r="BJ354" s="19" t="s">
        <v>78</v>
      </c>
      <c r="BK354" s="227">
        <f>ROUND(I354*H354,2)</f>
        <v>0</v>
      </c>
      <c r="BL354" s="19" t="s">
        <v>151</v>
      </c>
      <c r="BM354" s="226" t="s">
        <v>509</v>
      </c>
    </row>
    <row r="355" s="2" customFormat="1">
      <c r="A355" s="40"/>
      <c r="B355" s="41"/>
      <c r="C355" s="42"/>
      <c r="D355" s="228" t="s">
        <v>153</v>
      </c>
      <c r="E355" s="42"/>
      <c r="F355" s="229" t="s">
        <v>510</v>
      </c>
      <c r="G355" s="42"/>
      <c r="H355" s="42"/>
      <c r="I355" s="230"/>
      <c r="J355" s="42"/>
      <c r="K355" s="42"/>
      <c r="L355" s="46"/>
      <c r="M355" s="231"/>
      <c r="N355" s="232"/>
      <c r="O355" s="86"/>
      <c r="P355" s="86"/>
      <c r="Q355" s="86"/>
      <c r="R355" s="86"/>
      <c r="S355" s="86"/>
      <c r="T355" s="87"/>
      <c r="U355" s="40"/>
      <c r="V355" s="40"/>
      <c r="W355" s="40"/>
      <c r="X355" s="40"/>
      <c r="Y355" s="40"/>
      <c r="Z355" s="40"/>
      <c r="AA355" s="40"/>
      <c r="AB355" s="40"/>
      <c r="AC355" s="40"/>
      <c r="AD355" s="40"/>
      <c r="AE355" s="40"/>
      <c r="AT355" s="19" t="s">
        <v>153</v>
      </c>
      <c r="AU355" s="19" t="s">
        <v>80</v>
      </c>
    </row>
    <row r="356" s="2" customFormat="1" ht="16.5" customHeight="1">
      <c r="A356" s="40"/>
      <c r="B356" s="41"/>
      <c r="C356" s="215" t="s">
        <v>511</v>
      </c>
      <c r="D356" s="215" t="s">
        <v>146</v>
      </c>
      <c r="E356" s="216" t="s">
        <v>512</v>
      </c>
      <c r="F356" s="217" t="s">
        <v>513</v>
      </c>
      <c r="G356" s="218" t="s">
        <v>149</v>
      </c>
      <c r="H356" s="219">
        <v>4.2880000000000003</v>
      </c>
      <c r="I356" s="220"/>
      <c r="J356" s="221">
        <f>ROUND(I356*H356,2)</f>
        <v>0</v>
      </c>
      <c r="K356" s="217" t="s">
        <v>19</v>
      </c>
      <c r="L356" s="46"/>
      <c r="M356" s="222" t="s">
        <v>19</v>
      </c>
      <c r="N356" s="223" t="s">
        <v>42</v>
      </c>
      <c r="O356" s="86"/>
      <c r="P356" s="224">
        <f>O356*H356</f>
        <v>0</v>
      </c>
      <c r="Q356" s="224">
        <v>0</v>
      </c>
      <c r="R356" s="224">
        <f>Q356*H356</f>
        <v>0</v>
      </c>
      <c r="S356" s="224">
        <v>0</v>
      </c>
      <c r="T356" s="225">
        <f>S356*H356</f>
        <v>0</v>
      </c>
      <c r="U356" s="40"/>
      <c r="V356" s="40"/>
      <c r="W356" s="40"/>
      <c r="X356" s="40"/>
      <c r="Y356" s="40"/>
      <c r="Z356" s="40"/>
      <c r="AA356" s="40"/>
      <c r="AB356" s="40"/>
      <c r="AC356" s="40"/>
      <c r="AD356" s="40"/>
      <c r="AE356" s="40"/>
      <c r="AR356" s="226" t="s">
        <v>151</v>
      </c>
      <c r="AT356" s="226" t="s">
        <v>146</v>
      </c>
      <c r="AU356" s="226" t="s">
        <v>80</v>
      </c>
      <c r="AY356" s="19" t="s">
        <v>144</v>
      </c>
      <c r="BE356" s="227">
        <f>IF(N356="základní",J356,0)</f>
        <v>0</v>
      </c>
      <c r="BF356" s="227">
        <f>IF(N356="snížená",J356,0)</f>
        <v>0</v>
      </c>
      <c r="BG356" s="227">
        <f>IF(N356="zákl. přenesená",J356,0)</f>
        <v>0</v>
      </c>
      <c r="BH356" s="227">
        <f>IF(N356="sníž. přenesená",J356,0)</f>
        <v>0</v>
      </c>
      <c r="BI356" s="227">
        <f>IF(N356="nulová",J356,0)</f>
        <v>0</v>
      </c>
      <c r="BJ356" s="19" t="s">
        <v>78</v>
      </c>
      <c r="BK356" s="227">
        <f>ROUND(I356*H356,2)</f>
        <v>0</v>
      </c>
      <c r="BL356" s="19" t="s">
        <v>151</v>
      </c>
      <c r="BM356" s="226" t="s">
        <v>514</v>
      </c>
    </row>
    <row r="357" s="13" customFormat="1">
      <c r="A357" s="13"/>
      <c r="B357" s="233"/>
      <c r="C357" s="234"/>
      <c r="D357" s="235" t="s">
        <v>155</v>
      </c>
      <c r="E357" s="236" t="s">
        <v>19</v>
      </c>
      <c r="F357" s="237" t="s">
        <v>515</v>
      </c>
      <c r="G357" s="234"/>
      <c r="H357" s="236" t="s">
        <v>19</v>
      </c>
      <c r="I357" s="238"/>
      <c r="J357" s="234"/>
      <c r="K357" s="234"/>
      <c r="L357" s="239"/>
      <c r="M357" s="240"/>
      <c r="N357" s="241"/>
      <c r="O357" s="241"/>
      <c r="P357" s="241"/>
      <c r="Q357" s="241"/>
      <c r="R357" s="241"/>
      <c r="S357" s="241"/>
      <c r="T357" s="242"/>
      <c r="U357" s="13"/>
      <c r="V357" s="13"/>
      <c r="W357" s="13"/>
      <c r="X357" s="13"/>
      <c r="Y357" s="13"/>
      <c r="Z357" s="13"/>
      <c r="AA357" s="13"/>
      <c r="AB357" s="13"/>
      <c r="AC357" s="13"/>
      <c r="AD357" s="13"/>
      <c r="AE357" s="13"/>
      <c r="AT357" s="243" t="s">
        <v>155</v>
      </c>
      <c r="AU357" s="243" t="s">
        <v>80</v>
      </c>
      <c r="AV357" s="13" t="s">
        <v>78</v>
      </c>
      <c r="AW357" s="13" t="s">
        <v>32</v>
      </c>
      <c r="AX357" s="13" t="s">
        <v>71</v>
      </c>
      <c r="AY357" s="243" t="s">
        <v>144</v>
      </c>
    </row>
    <row r="358" s="13" customFormat="1">
      <c r="A358" s="13"/>
      <c r="B358" s="233"/>
      <c r="C358" s="234"/>
      <c r="D358" s="235" t="s">
        <v>155</v>
      </c>
      <c r="E358" s="236" t="s">
        <v>19</v>
      </c>
      <c r="F358" s="237" t="s">
        <v>516</v>
      </c>
      <c r="G358" s="234"/>
      <c r="H358" s="236" t="s">
        <v>19</v>
      </c>
      <c r="I358" s="238"/>
      <c r="J358" s="234"/>
      <c r="K358" s="234"/>
      <c r="L358" s="239"/>
      <c r="M358" s="240"/>
      <c r="N358" s="241"/>
      <c r="O358" s="241"/>
      <c r="P358" s="241"/>
      <c r="Q358" s="241"/>
      <c r="R358" s="241"/>
      <c r="S358" s="241"/>
      <c r="T358" s="242"/>
      <c r="U358" s="13"/>
      <c r="V358" s="13"/>
      <c r="W358" s="13"/>
      <c r="X358" s="13"/>
      <c r="Y358" s="13"/>
      <c r="Z358" s="13"/>
      <c r="AA358" s="13"/>
      <c r="AB358" s="13"/>
      <c r="AC358" s="13"/>
      <c r="AD358" s="13"/>
      <c r="AE358" s="13"/>
      <c r="AT358" s="243" t="s">
        <v>155</v>
      </c>
      <c r="AU358" s="243" t="s">
        <v>80</v>
      </c>
      <c r="AV358" s="13" t="s">
        <v>78</v>
      </c>
      <c r="AW358" s="13" t="s">
        <v>32</v>
      </c>
      <c r="AX358" s="13" t="s">
        <v>71</v>
      </c>
      <c r="AY358" s="243" t="s">
        <v>144</v>
      </c>
    </row>
    <row r="359" s="13" customFormat="1">
      <c r="A359" s="13"/>
      <c r="B359" s="233"/>
      <c r="C359" s="234"/>
      <c r="D359" s="235" t="s">
        <v>155</v>
      </c>
      <c r="E359" s="236" t="s">
        <v>19</v>
      </c>
      <c r="F359" s="237" t="s">
        <v>517</v>
      </c>
      <c r="G359" s="234"/>
      <c r="H359" s="236" t="s">
        <v>19</v>
      </c>
      <c r="I359" s="238"/>
      <c r="J359" s="234"/>
      <c r="K359" s="234"/>
      <c r="L359" s="239"/>
      <c r="M359" s="240"/>
      <c r="N359" s="241"/>
      <c r="O359" s="241"/>
      <c r="P359" s="241"/>
      <c r="Q359" s="241"/>
      <c r="R359" s="241"/>
      <c r="S359" s="241"/>
      <c r="T359" s="242"/>
      <c r="U359" s="13"/>
      <c r="V359" s="13"/>
      <c r="W359" s="13"/>
      <c r="X359" s="13"/>
      <c r="Y359" s="13"/>
      <c r="Z359" s="13"/>
      <c r="AA359" s="13"/>
      <c r="AB359" s="13"/>
      <c r="AC359" s="13"/>
      <c r="AD359" s="13"/>
      <c r="AE359" s="13"/>
      <c r="AT359" s="243" t="s">
        <v>155</v>
      </c>
      <c r="AU359" s="243" t="s">
        <v>80</v>
      </c>
      <c r="AV359" s="13" t="s">
        <v>78</v>
      </c>
      <c r="AW359" s="13" t="s">
        <v>32</v>
      </c>
      <c r="AX359" s="13" t="s">
        <v>71</v>
      </c>
      <c r="AY359" s="243" t="s">
        <v>144</v>
      </c>
    </row>
    <row r="360" s="13" customFormat="1">
      <c r="A360" s="13"/>
      <c r="B360" s="233"/>
      <c r="C360" s="234"/>
      <c r="D360" s="235" t="s">
        <v>155</v>
      </c>
      <c r="E360" s="236" t="s">
        <v>19</v>
      </c>
      <c r="F360" s="237" t="s">
        <v>492</v>
      </c>
      <c r="G360" s="234"/>
      <c r="H360" s="236" t="s">
        <v>19</v>
      </c>
      <c r="I360" s="238"/>
      <c r="J360" s="234"/>
      <c r="K360" s="234"/>
      <c r="L360" s="239"/>
      <c r="M360" s="240"/>
      <c r="N360" s="241"/>
      <c r="O360" s="241"/>
      <c r="P360" s="241"/>
      <c r="Q360" s="241"/>
      <c r="R360" s="241"/>
      <c r="S360" s="241"/>
      <c r="T360" s="242"/>
      <c r="U360" s="13"/>
      <c r="V360" s="13"/>
      <c r="W360" s="13"/>
      <c r="X360" s="13"/>
      <c r="Y360" s="13"/>
      <c r="Z360" s="13"/>
      <c r="AA360" s="13"/>
      <c r="AB360" s="13"/>
      <c r="AC360" s="13"/>
      <c r="AD360" s="13"/>
      <c r="AE360" s="13"/>
      <c r="AT360" s="243" t="s">
        <v>155</v>
      </c>
      <c r="AU360" s="243" t="s">
        <v>80</v>
      </c>
      <c r="AV360" s="13" t="s">
        <v>78</v>
      </c>
      <c r="AW360" s="13" t="s">
        <v>32</v>
      </c>
      <c r="AX360" s="13" t="s">
        <v>71</v>
      </c>
      <c r="AY360" s="243" t="s">
        <v>144</v>
      </c>
    </row>
    <row r="361" s="13" customFormat="1">
      <c r="A361" s="13"/>
      <c r="B361" s="233"/>
      <c r="C361" s="234"/>
      <c r="D361" s="235" t="s">
        <v>155</v>
      </c>
      <c r="E361" s="236" t="s">
        <v>19</v>
      </c>
      <c r="F361" s="237" t="s">
        <v>518</v>
      </c>
      <c r="G361" s="234"/>
      <c r="H361" s="236" t="s">
        <v>19</v>
      </c>
      <c r="I361" s="238"/>
      <c r="J361" s="234"/>
      <c r="K361" s="234"/>
      <c r="L361" s="239"/>
      <c r="M361" s="240"/>
      <c r="N361" s="241"/>
      <c r="O361" s="241"/>
      <c r="P361" s="241"/>
      <c r="Q361" s="241"/>
      <c r="R361" s="241"/>
      <c r="S361" s="241"/>
      <c r="T361" s="242"/>
      <c r="U361" s="13"/>
      <c r="V361" s="13"/>
      <c r="W361" s="13"/>
      <c r="X361" s="13"/>
      <c r="Y361" s="13"/>
      <c r="Z361" s="13"/>
      <c r="AA361" s="13"/>
      <c r="AB361" s="13"/>
      <c r="AC361" s="13"/>
      <c r="AD361" s="13"/>
      <c r="AE361" s="13"/>
      <c r="AT361" s="243" t="s">
        <v>155</v>
      </c>
      <c r="AU361" s="243" t="s">
        <v>80</v>
      </c>
      <c r="AV361" s="13" t="s">
        <v>78</v>
      </c>
      <c r="AW361" s="13" t="s">
        <v>32</v>
      </c>
      <c r="AX361" s="13" t="s">
        <v>71</v>
      </c>
      <c r="AY361" s="243" t="s">
        <v>144</v>
      </c>
    </row>
    <row r="362" s="14" customFormat="1">
      <c r="A362" s="14"/>
      <c r="B362" s="244"/>
      <c r="C362" s="245"/>
      <c r="D362" s="235" t="s">
        <v>155</v>
      </c>
      <c r="E362" s="246" t="s">
        <v>19</v>
      </c>
      <c r="F362" s="247" t="s">
        <v>519</v>
      </c>
      <c r="G362" s="245"/>
      <c r="H362" s="248">
        <v>4.2880000000000003</v>
      </c>
      <c r="I362" s="249"/>
      <c r="J362" s="245"/>
      <c r="K362" s="245"/>
      <c r="L362" s="250"/>
      <c r="M362" s="251"/>
      <c r="N362" s="252"/>
      <c r="O362" s="252"/>
      <c r="P362" s="252"/>
      <c r="Q362" s="252"/>
      <c r="R362" s="252"/>
      <c r="S362" s="252"/>
      <c r="T362" s="253"/>
      <c r="U362" s="14"/>
      <c r="V362" s="14"/>
      <c r="W362" s="14"/>
      <c r="X362" s="14"/>
      <c r="Y362" s="14"/>
      <c r="Z362" s="14"/>
      <c r="AA362" s="14"/>
      <c r="AB362" s="14"/>
      <c r="AC362" s="14"/>
      <c r="AD362" s="14"/>
      <c r="AE362" s="14"/>
      <c r="AT362" s="254" t="s">
        <v>155</v>
      </c>
      <c r="AU362" s="254" t="s">
        <v>80</v>
      </c>
      <c r="AV362" s="14" t="s">
        <v>80</v>
      </c>
      <c r="AW362" s="14" t="s">
        <v>32</v>
      </c>
      <c r="AX362" s="14" t="s">
        <v>71</v>
      </c>
      <c r="AY362" s="254" t="s">
        <v>144</v>
      </c>
    </row>
    <row r="363" s="16" customFormat="1">
      <c r="A363" s="16"/>
      <c r="B363" s="266"/>
      <c r="C363" s="267"/>
      <c r="D363" s="235" t="s">
        <v>155</v>
      </c>
      <c r="E363" s="268" t="s">
        <v>19</v>
      </c>
      <c r="F363" s="269" t="s">
        <v>202</v>
      </c>
      <c r="G363" s="267"/>
      <c r="H363" s="270">
        <v>4.2880000000000003</v>
      </c>
      <c r="I363" s="271"/>
      <c r="J363" s="267"/>
      <c r="K363" s="267"/>
      <c r="L363" s="272"/>
      <c r="M363" s="273"/>
      <c r="N363" s="274"/>
      <c r="O363" s="274"/>
      <c r="P363" s="274"/>
      <c r="Q363" s="274"/>
      <c r="R363" s="274"/>
      <c r="S363" s="274"/>
      <c r="T363" s="275"/>
      <c r="U363" s="16"/>
      <c r="V363" s="16"/>
      <c r="W363" s="16"/>
      <c r="X363" s="16"/>
      <c r="Y363" s="16"/>
      <c r="Z363" s="16"/>
      <c r="AA363" s="16"/>
      <c r="AB363" s="16"/>
      <c r="AC363" s="16"/>
      <c r="AD363" s="16"/>
      <c r="AE363" s="16"/>
      <c r="AT363" s="276" t="s">
        <v>155</v>
      </c>
      <c r="AU363" s="276" t="s">
        <v>80</v>
      </c>
      <c r="AV363" s="16" t="s">
        <v>151</v>
      </c>
      <c r="AW363" s="16" t="s">
        <v>32</v>
      </c>
      <c r="AX363" s="16" t="s">
        <v>78</v>
      </c>
      <c r="AY363" s="276" t="s">
        <v>144</v>
      </c>
    </row>
    <row r="364" s="2" customFormat="1" ht="24.15" customHeight="1">
      <c r="A364" s="40"/>
      <c r="B364" s="41"/>
      <c r="C364" s="215" t="s">
        <v>520</v>
      </c>
      <c r="D364" s="215" t="s">
        <v>146</v>
      </c>
      <c r="E364" s="216" t="s">
        <v>507</v>
      </c>
      <c r="F364" s="217" t="s">
        <v>508</v>
      </c>
      <c r="G364" s="218" t="s">
        <v>149</v>
      </c>
      <c r="H364" s="219">
        <v>29.163</v>
      </c>
      <c r="I364" s="220"/>
      <c r="J364" s="221">
        <f>ROUND(I364*H364,2)</f>
        <v>0</v>
      </c>
      <c r="K364" s="217" t="s">
        <v>150</v>
      </c>
      <c r="L364" s="46"/>
      <c r="M364" s="222" t="s">
        <v>19</v>
      </c>
      <c r="N364" s="223" t="s">
        <v>42</v>
      </c>
      <c r="O364" s="86"/>
      <c r="P364" s="224">
        <f>O364*H364</f>
        <v>0</v>
      </c>
      <c r="Q364" s="224">
        <v>0.0040499999999999998</v>
      </c>
      <c r="R364" s="224">
        <f>Q364*H364</f>
        <v>0.11811015</v>
      </c>
      <c r="S364" s="224">
        <v>0</v>
      </c>
      <c r="T364" s="225">
        <f>S364*H364</f>
        <v>0</v>
      </c>
      <c r="U364" s="40"/>
      <c r="V364" s="40"/>
      <c r="W364" s="40"/>
      <c r="X364" s="40"/>
      <c r="Y364" s="40"/>
      <c r="Z364" s="40"/>
      <c r="AA364" s="40"/>
      <c r="AB364" s="40"/>
      <c r="AC364" s="40"/>
      <c r="AD364" s="40"/>
      <c r="AE364" s="40"/>
      <c r="AR364" s="226" t="s">
        <v>151</v>
      </c>
      <c r="AT364" s="226" t="s">
        <v>146</v>
      </c>
      <c r="AU364" s="226" t="s">
        <v>80</v>
      </c>
      <c r="AY364" s="19" t="s">
        <v>144</v>
      </c>
      <c r="BE364" s="227">
        <f>IF(N364="základní",J364,0)</f>
        <v>0</v>
      </c>
      <c r="BF364" s="227">
        <f>IF(N364="snížená",J364,0)</f>
        <v>0</v>
      </c>
      <c r="BG364" s="227">
        <f>IF(N364="zákl. přenesená",J364,0)</f>
        <v>0</v>
      </c>
      <c r="BH364" s="227">
        <f>IF(N364="sníž. přenesená",J364,0)</f>
        <v>0</v>
      </c>
      <c r="BI364" s="227">
        <f>IF(N364="nulová",J364,0)</f>
        <v>0</v>
      </c>
      <c r="BJ364" s="19" t="s">
        <v>78</v>
      </c>
      <c r="BK364" s="227">
        <f>ROUND(I364*H364,2)</f>
        <v>0</v>
      </c>
      <c r="BL364" s="19" t="s">
        <v>151</v>
      </c>
      <c r="BM364" s="226" t="s">
        <v>521</v>
      </c>
    </row>
    <row r="365" s="2" customFormat="1">
      <c r="A365" s="40"/>
      <c r="B365" s="41"/>
      <c r="C365" s="42"/>
      <c r="D365" s="228" t="s">
        <v>153</v>
      </c>
      <c r="E365" s="42"/>
      <c r="F365" s="229" t="s">
        <v>510</v>
      </c>
      <c r="G365" s="42"/>
      <c r="H365" s="42"/>
      <c r="I365" s="230"/>
      <c r="J365" s="42"/>
      <c r="K365" s="42"/>
      <c r="L365" s="46"/>
      <c r="M365" s="231"/>
      <c r="N365" s="232"/>
      <c r="O365" s="86"/>
      <c r="P365" s="86"/>
      <c r="Q365" s="86"/>
      <c r="R365" s="86"/>
      <c r="S365" s="86"/>
      <c r="T365" s="87"/>
      <c r="U365" s="40"/>
      <c r="V365" s="40"/>
      <c r="W365" s="40"/>
      <c r="X365" s="40"/>
      <c r="Y365" s="40"/>
      <c r="Z365" s="40"/>
      <c r="AA365" s="40"/>
      <c r="AB365" s="40"/>
      <c r="AC365" s="40"/>
      <c r="AD365" s="40"/>
      <c r="AE365" s="40"/>
      <c r="AT365" s="19" t="s">
        <v>153</v>
      </c>
      <c r="AU365" s="19" t="s">
        <v>80</v>
      </c>
    </row>
    <row r="366" s="2" customFormat="1" ht="16.5" customHeight="1">
      <c r="A366" s="40"/>
      <c r="B366" s="41"/>
      <c r="C366" s="215" t="s">
        <v>522</v>
      </c>
      <c r="D366" s="215" t="s">
        <v>146</v>
      </c>
      <c r="E366" s="216" t="s">
        <v>512</v>
      </c>
      <c r="F366" s="217" t="s">
        <v>513</v>
      </c>
      <c r="G366" s="218" t="s">
        <v>149</v>
      </c>
      <c r="H366" s="219">
        <v>58.326000000000001</v>
      </c>
      <c r="I366" s="220"/>
      <c r="J366" s="221">
        <f>ROUND(I366*H366,2)</f>
        <v>0</v>
      </c>
      <c r="K366" s="217" t="s">
        <v>19</v>
      </c>
      <c r="L366" s="46"/>
      <c r="M366" s="222" t="s">
        <v>19</v>
      </c>
      <c r="N366" s="223" t="s">
        <v>42</v>
      </c>
      <c r="O366" s="86"/>
      <c r="P366" s="224">
        <f>O366*H366</f>
        <v>0</v>
      </c>
      <c r="Q366" s="224">
        <v>0</v>
      </c>
      <c r="R366" s="224">
        <f>Q366*H366</f>
        <v>0</v>
      </c>
      <c r="S366" s="224">
        <v>0</v>
      </c>
      <c r="T366" s="225">
        <f>S366*H366</f>
        <v>0</v>
      </c>
      <c r="U366" s="40"/>
      <c r="V366" s="40"/>
      <c r="W366" s="40"/>
      <c r="X366" s="40"/>
      <c r="Y366" s="40"/>
      <c r="Z366" s="40"/>
      <c r="AA366" s="40"/>
      <c r="AB366" s="40"/>
      <c r="AC366" s="40"/>
      <c r="AD366" s="40"/>
      <c r="AE366" s="40"/>
      <c r="AR366" s="226" t="s">
        <v>151</v>
      </c>
      <c r="AT366" s="226" t="s">
        <v>146</v>
      </c>
      <c r="AU366" s="226" t="s">
        <v>80</v>
      </c>
      <c r="AY366" s="19" t="s">
        <v>144</v>
      </c>
      <c r="BE366" s="227">
        <f>IF(N366="základní",J366,0)</f>
        <v>0</v>
      </c>
      <c r="BF366" s="227">
        <f>IF(N366="snížená",J366,0)</f>
        <v>0</v>
      </c>
      <c r="BG366" s="227">
        <f>IF(N366="zákl. přenesená",J366,0)</f>
        <v>0</v>
      </c>
      <c r="BH366" s="227">
        <f>IF(N366="sníž. přenesená",J366,0)</f>
        <v>0</v>
      </c>
      <c r="BI366" s="227">
        <f>IF(N366="nulová",J366,0)</f>
        <v>0</v>
      </c>
      <c r="BJ366" s="19" t="s">
        <v>78</v>
      </c>
      <c r="BK366" s="227">
        <f>ROUND(I366*H366,2)</f>
        <v>0</v>
      </c>
      <c r="BL366" s="19" t="s">
        <v>151</v>
      </c>
      <c r="BM366" s="226" t="s">
        <v>523</v>
      </c>
    </row>
    <row r="367" s="13" customFormat="1">
      <c r="A367" s="13"/>
      <c r="B367" s="233"/>
      <c r="C367" s="234"/>
      <c r="D367" s="235" t="s">
        <v>155</v>
      </c>
      <c r="E367" s="236" t="s">
        <v>19</v>
      </c>
      <c r="F367" s="237" t="s">
        <v>515</v>
      </c>
      <c r="G367" s="234"/>
      <c r="H367" s="236" t="s">
        <v>19</v>
      </c>
      <c r="I367" s="238"/>
      <c r="J367" s="234"/>
      <c r="K367" s="234"/>
      <c r="L367" s="239"/>
      <c r="M367" s="240"/>
      <c r="N367" s="241"/>
      <c r="O367" s="241"/>
      <c r="P367" s="241"/>
      <c r="Q367" s="241"/>
      <c r="R367" s="241"/>
      <c r="S367" s="241"/>
      <c r="T367" s="242"/>
      <c r="U367" s="13"/>
      <c r="V367" s="13"/>
      <c r="W367" s="13"/>
      <c r="X367" s="13"/>
      <c r="Y367" s="13"/>
      <c r="Z367" s="13"/>
      <c r="AA367" s="13"/>
      <c r="AB367" s="13"/>
      <c r="AC367" s="13"/>
      <c r="AD367" s="13"/>
      <c r="AE367" s="13"/>
      <c r="AT367" s="243" t="s">
        <v>155</v>
      </c>
      <c r="AU367" s="243" t="s">
        <v>80</v>
      </c>
      <c r="AV367" s="13" t="s">
        <v>78</v>
      </c>
      <c r="AW367" s="13" t="s">
        <v>32</v>
      </c>
      <c r="AX367" s="13" t="s">
        <v>71</v>
      </c>
      <c r="AY367" s="243" t="s">
        <v>144</v>
      </c>
    </row>
    <row r="368" s="13" customFormat="1">
      <c r="A368" s="13"/>
      <c r="B368" s="233"/>
      <c r="C368" s="234"/>
      <c r="D368" s="235" t="s">
        <v>155</v>
      </c>
      <c r="E368" s="236" t="s">
        <v>19</v>
      </c>
      <c r="F368" s="237" t="s">
        <v>516</v>
      </c>
      <c r="G368" s="234"/>
      <c r="H368" s="236" t="s">
        <v>19</v>
      </c>
      <c r="I368" s="238"/>
      <c r="J368" s="234"/>
      <c r="K368" s="234"/>
      <c r="L368" s="239"/>
      <c r="M368" s="240"/>
      <c r="N368" s="241"/>
      <c r="O368" s="241"/>
      <c r="P368" s="241"/>
      <c r="Q368" s="241"/>
      <c r="R368" s="241"/>
      <c r="S368" s="241"/>
      <c r="T368" s="242"/>
      <c r="U368" s="13"/>
      <c r="V368" s="13"/>
      <c r="W368" s="13"/>
      <c r="X368" s="13"/>
      <c r="Y368" s="13"/>
      <c r="Z368" s="13"/>
      <c r="AA368" s="13"/>
      <c r="AB368" s="13"/>
      <c r="AC368" s="13"/>
      <c r="AD368" s="13"/>
      <c r="AE368" s="13"/>
      <c r="AT368" s="243" t="s">
        <v>155</v>
      </c>
      <c r="AU368" s="243" t="s">
        <v>80</v>
      </c>
      <c r="AV368" s="13" t="s">
        <v>78</v>
      </c>
      <c r="AW368" s="13" t="s">
        <v>32</v>
      </c>
      <c r="AX368" s="13" t="s">
        <v>71</v>
      </c>
      <c r="AY368" s="243" t="s">
        <v>144</v>
      </c>
    </row>
    <row r="369" s="13" customFormat="1">
      <c r="A369" s="13"/>
      <c r="B369" s="233"/>
      <c r="C369" s="234"/>
      <c r="D369" s="235" t="s">
        <v>155</v>
      </c>
      <c r="E369" s="236" t="s">
        <v>19</v>
      </c>
      <c r="F369" s="237" t="s">
        <v>524</v>
      </c>
      <c r="G369" s="234"/>
      <c r="H369" s="236" t="s">
        <v>19</v>
      </c>
      <c r="I369" s="238"/>
      <c r="J369" s="234"/>
      <c r="K369" s="234"/>
      <c r="L369" s="239"/>
      <c r="M369" s="240"/>
      <c r="N369" s="241"/>
      <c r="O369" s="241"/>
      <c r="P369" s="241"/>
      <c r="Q369" s="241"/>
      <c r="R369" s="241"/>
      <c r="S369" s="241"/>
      <c r="T369" s="242"/>
      <c r="U369" s="13"/>
      <c r="V369" s="13"/>
      <c r="W369" s="13"/>
      <c r="X369" s="13"/>
      <c r="Y369" s="13"/>
      <c r="Z369" s="13"/>
      <c r="AA369" s="13"/>
      <c r="AB369" s="13"/>
      <c r="AC369" s="13"/>
      <c r="AD369" s="13"/>
      <c r="AE369" s="13"/>
      <c r="AT369" s="243" t="s">
        <v>155</v>
      </c>
      <c r="AU369" s="243" t="s">
        <v>80</v>
      </c>
      <c r="AV369" s="13" t="s">
        <v>78</v>
      </c>
      <c r="AW369" s="13" t="s">
        <v>32</v>
      </c>
      <c r="AX369" s="13" t="s">
        <v>71</v>
      </c>
      <c r="AY369" s="243" t="s">
        <v>144</v>
      </c>
    </row>
    <row r="370" s="13" customFormat="1">
      <c r="A370" s="13"/>
      <c r="B370" s="233"/>
      <c r="C370" s="234"/>
      <c r="D370" s="235" t="s">
        <v>155</v>
      </c>
      <c r="E370" s="236" t="s">
        <v>19</v>
      </c>
      <c r="F370" s="237" t="s">
        <v>525</v>
      </c>
      <c r="G370" s="234"/>
      <c r="H370" s="236" t="s">
        <v>19</v>
      </c>
      <c r="I370" s="238"/>
      <c r="J370" s="234"/>
      <c r="K370" s="234"/>
      <c r="L370" s="239"/>
      <c r="M370" s="240"/>
      <c r="N370" s="241"/>
      <c r="O370" s="241"/>
      <c r="P370" s="241"/>
      <c r="Q370" s="241"/>
      <c r="R370" s="241"/>
      <c r="S370" s="241"/>
      <c r="T370" s="242"/>
      <c r="U370" s="13"/>
      <c r="V370" s="13"/>
      <c r="W370" s="13"/>
      <c r="X370" s="13"/>
      <c r="Y370" s="13"/>
      <c r="Z370" s="13"/>
      <c r="AA370" s="13"/>
      <c r="AB370" s="13"/>
      <c r="AC370" s="13"/>
      <c r="AD370" s="13"/>
      <c r="AE370" s="13"/>
      <c r="AT370" s="243" t="s">
        <v>155</v>
      </c>
      <c r="AU370" s="243" t="s">
        <v>80</v>
      </c>
      <c r="AV370" s="13" t="s">
        <v>78</v>
      </c>
      <c r="AW370" s="13" t="s">
        <v>32</v>
      </c>
      <c r="AX370" s="13" t="s">
        <v>71</v>
      </c>
      <c r="AY370" s="243" t="s">
        <v>144</v>
      </c>
    </row>
    <row r="371" s="13" customFormat="1">
      <c r="A371" s="13"/>
      <c r="B371" s="233"/>
      <c r="C371" s="234"/>
      <c r="D371" s="235" t="s">
        <v>155</v>
      </c>
      <c r="E371" s="236" t="s">
        <v>19</v>
      </c>
      <c r="F371" s="237" t="s">
        <v>460</v>
      </c>
      <c r="G371" s="234"/>
      <c r="H371" s="236" t="s">
        <v>19</v>
      </c>
      <c r="I371" s="238"/>
      <c r="J371" s="234"/>
      <c r="K371" s="234"/>
      <c r="L371" s="239"/>
      <c r="M371" s="240"/>
      <c r="N371" s="241"/>
      <c r="O371" s="241"/>
      <c r="P371" s="241"/>
      <c r="Q371" s="241"/>
      <c r="R371" s="241"/>
      <c r="S371" s="241"/>
      <c r="T371" s="242"/>
      <c r="U371" s="13"/>
      <c r="V371" s="13"/>
      <c r="W371" s="13"/>
      <c r="X371" s="13"/>
      <c r="Y371" s="13"/>
      <c r="Z371" s="13"/>
      <c r="AA371" s="13"/>
      <c r="AB371" s="13"/>
      <c r="AC371" s="13"/>
      <c r="AD371" s="13"/>
      <c r="AE371" s="13"/>
      <c r="AT371" s="243" t="s">
        <v>155</v>
      </c>
      <c r="AU371" s="243" t="s">
        <v>80</v>
      </c>
      <c r="AV371" s="13" t="s">
        <v>78</v>
      </c>
      <c r="AW371" s="13" t="s">
        <v>32</v>
      </c>
      <c r="AX371" s="13" t="s">
        <v>71</v>
      </c>
      <c r="AY371" s="243" t="s">
        <v>144</v>
      </c>
    </row>
    <row r="372" s="14" customFormat="1">
      <c r="A372" s="14"/>
      <c r="B372" s="244"/>
      <c r="C372" s="245"/>
      <c r="D372" s="235" t="s">
        <v>155</v>
      </c>
      <c r="E372" s="246" t="s">
        <v>19</v>
      </c>
      <c r="F372" s="247" t="s">
        <v>461</v>
      </c>
      <c r="G372" s="245"/>
      <c r="H372" s="248">
        <v>20.123999999999999</v>
      </c>
      <c r="I372" s="249"/>
      <c r="J372" s="245"/>
      <c r="K372" s="245"/>
      <c r="L372" s="250"/>
      <c r="M372" s="251"/>
      <c r="N372" s="252"/>
      <c r="O372" s="252"/>
      <c r="P372" s="252"/>
      <c r="Q372" s="252"/>
      <c r="R372" s="252"/>
      <c r="S372" s="252"/>
      <c r="T372" s="253"/>
      <c r="U372" s="14"/>
      <c r="V372" s="14"/>
      <c r="W372" s="14"/>
      <c r="X372" s="14"/>
      <c r="Y372" s="14"/>
      <c r="Z372" s="14"/>
      <c r="AA372" s="14"/>
      <c r="AB372" s="14"/>
      <c r="AC372" s="14"/>
      <c r="AD372" s="14"/>
      <c r="AE372" s="14"/>
      <c r="AT372" s="254" t="s">
        <v>155</v>
      </c>
      <c r="AU372" s="254" t="s">
        <v>80</v>
      </c>
      <c r="AV372" s="14" t="s">
        <v>80</v>
      </c>
      <c r="AW372" s="14" t="s">
        <v>32</v>
      </c>
      <c r="AX372" s="14" t="s">
        <v>71</v>
      </c>
      <c r="AY372" s="254" t="s">
        <v>144</v>
      </c>
    </row>
    <row r="373" s="15" customFormat="1">
      <c r="A373" s="15"/>
      <c r="B373" s="255"/>
      <c r="C373" s="256"/>
      <c r="D373" s="235" t="s">
        <v>155</v>
      </c>
      <c r="E373" s="257" t="s">
        <v>19</v>
      </c>
      <c r="F373" s="258" t="s">
        <v>189</v>
      </c>
      <c r="G373" s="256"/>
      <c r="H373" s="259">
        <v>20.123999999999999</v>
      </c>
      <c r="I373" s="260"/>
      <c r="J373" s="256"/>
      <c r="K373" s="256"/>
      <c r="L373" s="261"/>
      <c r="M373" s="262"/>
      <c r="N373" s="263"/>
      <c r="O373" s="263"/>
      <c r="P373" s="263"/>
      <c r="Q373" s="263"/>
      <c r="R373" s="263"/>
      <c r="S373" s="263"/>
      <c r="T373" s="264"/>
      <c r="U373" s="15"/>
      <c r="V373" s="15"/>
      <c r="W373" s="15"/>
      <c r="X373" s="15"/>
      <c r="Y373" s="15"/>
      <c r="Z373" s="15"/>
      <c r="AA373" s="15"/>
      <c r="AB373" s="15"/>
      <c r="AC373" s="15"/>
      <c r="AD373" s="15"/>
      <c r="AE373" s="15"/>
      <c r="AT373" s="265" t="s">
        <v>155</v>
      </c>
      <c r="AU373" s="265" t="s">
        <v>80</v>
      </c>
      <c r="AV373" s="15" t="s">
        <v>164</v>
      </c>
      <c r="AW373" s="15" t="s">
        <v>32</v>
      </c>
      <c r="AX373" s="15" t="s">
        <v>71</v>
      </c>
      <c r="AY373" s="265" t="s">
        <v>144</v>
      </c>
    </row>
    <row r="374" s="13" customFormat="1">
      <c r="A374" s="13"/>
      <c r="B374" s="233"/>
      <c r="C374" s="234"/>
      <c r="D374" s="235" t="s">
        <v>155</v>
      </c>
      <c r="E374" s="236" t="s">
        <v>19</v>
      </c>
      <c r="F374" s="237" t="s">
        <v>495</v>
      </c>
      <c r="G374" s="234"/>
      <c r="H374" s="236" t="s">
        <v>19</v>
      </c>
      <c r="I374" s="238"/>
      <c r="J374" s="234"/>
      <c r="K374" s="234"/>
      <c r="L374" s="239"/>
      <c r="M374" s="240"/>
      <c r="N374" s="241"/>
      <c r="O374" s="241"/>
      <c r="P374" s="241"/>
      <c r="Q374" s="241"/>
      <c r="R374" s="241"/>
      <c r="S374" s="241"/>
      <c r="T374" s="242"/>
      <c r="U374" s="13"/>
      <c r="V374" s="13"/>
      <c r="W374" s="13"/>
      <c r="X374" s="13"/>
      <c r="Y374" s="13"/>
      <c r="Z374" s="13"/>
      <c r="AA374" s="13"/>
      <c r="AB374" s="13"/>
      <c r="AC374" s="13"/>
      <c r="AD374" s="13"/>
      <c r="AE374" s="13"/>
      <c r="AT374" s="243" t="s">
        <v>155</v>
      </c>
      <c r="AU374" s="243" t="s">
        <v>80</v>
      </c>
      <c r="AV374" s="13" t="s">
        <v>78</v>
      </c>
      <c r="AW374" s="13" t="s">
        <v>32</v>
      </c>
      <c r="AX374" s="13" t="s">
        <v>71</v>
      </c>
      <c r="AY374" s="243" t="s">
        <v>144</v>
      </c>
    </row>
    <row r="375" s="14" customFormat="1">
      <c r="A375" s="14"/>
      <c r="B375" s="244"/>
      <c r="C375" s="245"/>
      <c r="D375" s="235" t="s">
        <v>155</v>
      </c>
      <c r="E375" s="246" t="s">
        <v>19</v>
      </c>
      <c r="F375" s="247" t="s">
        <v>496</v>
      </c>
      <c r="G375" s="245"/>
      <c r="H375" s="248">
        <v>9.0389999999999997</v>
      </c>
      <c r="I375" s="249"/>
      <c r="J375" s="245"/>
      <c r="K375" s="245"/>
      <c r="L375" s="250"/>
      <c r="M375" s="251"/>
      <c r="N375" s="252"/>
      <c r="O375" s="252"/>
      <c r="P375" s="252"/>
      <c r="Q375" s="252"/>
      <c r="R375" s="252"/>
      <c r="S375" s="252"/>
      <c r="T375" s="253"/>
      <c r="U375" s="14"/>
      <c r="V375" s="14"/>
      <c r="W375" s="14"/>
      <c r="X375" s="14"/>
      <c r="Y375" s="14"/>
      <c r="Z375" s="14"/>
      <c r="AA375" s="14"/>
      <c r="AB375" s="14"/>
      <c r="AC375" s="14"/>
      <c r="AD375" s="14"/>
      <c r="AE375" s="14"/>
      <c r="AT375" s="254" t="s">
        <v>155</v>
      </c>
      <c r="AU375" s="254" t="s">
        <v>80</v>
      </c>
      <c r="AV375" s="14" t="s">
        <v>80</v>
      </c>
      <c r="AW375" s="14" t="s">
        <v>32</v>
      </c>
      <c r="AX375" s="14" t="s">
        <v>71</v>
      </c>
      <c r="AY375" s="254" t="s">
        <v>144</v>
      </c>
    </row>
    <row r="376" s="15" customFormat="1">
      <c r="A376" s="15"/>
      <c r="B376" s="255"/>
      <c r="C376" s="256"/>
      <c r="D376" s="235" t="s">
        <v>155</v>
      </c>
      <c r="E376" s="257" t="s">
        <v>19</v>
      </c>
      <c r="F376" s="258" t="s">
        <v>189</v>
      </c>
      <c r="G376" s="256"/>
      <c r="H376" s="259">
        <v>9.0389999999999997</v>
      </c>
      <c r="I376" s="260"/>
      <c r="J376" s="256"/>
      <c r="K376" s="256"/>
      <c r="L376" s="261"/>
      <c r="M376" s="262"/>
      <c r="N376" s="263"/>
      <c r="O376" s="263"/>
      <c r="P376" s="263"/>
      <c r="Q376" s="263"/>
      <c r="R376" s="263"/>
      <c r="S376" s="263"/>
      <c r="T376" s="264"/>
      <c r="U376" s="15"/>
      <c r="V376" s="15"/>
      <c r="W376" s="15"/>
      <c r="X376" s="15"/>
      <c r="Y376" s="15"/>
      <c r="Z376" s="15"/>
      <c r="AA376" s="15"/>
      <c r="AB376" s="15"/>
      <c r="AC376" s="15"/>
      <c r="AD376" s="15"/>
      <c r="AE376" s="15"/>
      <c r="AT376" s="265" t="s">
        <v>155</v>
      </c>
      <c r="AU376" s="265" t="s">
        <v>80</v>
      </c>
      <c r="AV376" s="15" t="s">
        <v>164</v>
      </c>
      <c r="AW376" s="15" t="s">
        <v>32</v>
      </c>
      <c r="AX376" s="15" t="s">
        <v>71</v>
      </c>
      <c r="AY376" s="265" t="s">
        <v>144</v>
      </c>
    </row>
    <row r="377" s="16" customFormat="1">
      <c r="A377" s="16"/>
      <c r="B377" s="266"/>
      <c r="C377" s="267"/>
      <c r="D377" s="235" t="s">
        <v>155</v>
      </c>
      <c r="E377" s="268" t="s">
        <v>19</v>
      </c>
      <c r="F377" s="269" t="s">
        <v>202</v>
      </c>
      <c r="G377" s="267"/>
      <c r="H377" s="270">
        <v>29.162999999999997</v>
      </c>
      <c r="I377" s="271"/>
      <c r="J377" s="267"/>
      <c r="K377" s="267"/>
      <c r="L377" s="272"/>
      <c r="M377" s="273"/>
      <c r="N377" s="274"/>
      <c r="O377" s="274"/>
      <c r="P377" s="274"/>
      <c r="Q377" s="274"/>
      <c r="R377" s="274"/>
      <c r="S377" s="274"/>
      <c r="T377" s="275"/>
      <c r="U377" s="16"/>
      <c r="V377" s="16"/>
      <c r="W377" s="16"/>
      <c r="X377" s="16"/>
      <c r="Y377" s="16"/>
      <c r="Z377" s="16"/>
      <c r="AA377" s="16"/>
      <c r="AB377" s="16"/>
      <c r="AC377" s="16"/>
      <c r="AD377" s="16"/>
      <c r="AE377" s="16"/>
      <c r="AT377" s="276" t="s">
        <v>155</v>
      </c>
      <c r="AU377" s="276" t="s">
        <v>80</v>
      </c>
      <c r="AV377" s="16" t="s">
        <v>151</v>
      </c>
      <c r="AW377" s="16" t="s">
        <v>32</v>
      </c>
      <c r="AX377" s="16" t="s">
        <v>78</v>
      </c>
      <c r="AY377" s="276" t="s">
        <v>144</v>
      </c>
    </row>
    <row r="378" s="14" customFormat="1">
      <c r="A378" s="14"/>
      <c r="B378" s="244"/>
      <c r="C378" s="245"/>
      <c r="D378" s="235" t="s">
        <v>155</v>
      </c>
      <c r="E378" s="245"/>
      <c r="F378" s="247" t="s">
        <v>526</v>
      </c>
      <c r="G378" s="245"/>
      <c r="H378" s="248">
        <v>58.326000000000001</v>
      </c>
      <c r="I378" s="249"/>
      <c r="J378" s="245"/>
      <c r="K378" s="245"/>
      <c r="L378" s="250"/>
      <c r="M378" s="251"/>
      <c r="N378" s="252"/>
      <c r="O378" s="252"/>
      <c r="P378" s="252"/>
      <c r="Q378" s="252"/>
      <c r="R378" s="252"/>
      <c r="S378" s="252"/>
      <c r="T378" s="253"/>
      <c r="U378" s="14"/>
      <c r="V378" s="14"/>
      <c r="W378" s="14"/>
      <c r="X378" s="14"/>
      <c r="Y378" s="14"/>
      <c r="Z378" s="14"/>
      <c r="AA378" s="14"/>
      <c r="AB378" s="14"/>
      <c r="AC378" s="14"/>
      <c r="AD378" s="14"/>
      <c r="AE378" s="14"/>
      <c r="AT378" s="254" t="s">
        <v>155</v>
      </c>
      <c r="AU378" s="254" t="s">
        <v>80</v>
      </c>
      <c r="AV378" s="14" t="s">
        <v>80</v>
      </c>
      <c r="AW378" s="14" t="s">
        <v>4</v>
      </c>
      <c r="AX378" s="14" t="s">
        <v>78</v>
      </c>
      <c r="AY378" s="254" t="s">
        <v>144</v>
      </c>
    </row>
    <row r="379" s="2" customFormat="1" ht="16.5" customHeight="1">
      <c r="A379" s="40"/>
      <c r="B379" s="41"/>
      <c r="C379" s="215" t="s">
        <v>527</v>
      </c>
      <c r="D379" s="215" t="s">
        <v>146</v>
      </c>
      <c r="E379" s="216" t="s">
        <v>528</v>
      </c>
      <c r="F379" s="217" t="s">
        <v>529</v>
      </c>
      <c r="G379" s="218" t="s">
        <v>149</v>
      </c>
      <c r="H379" s="219">
        <v>26.353000000000002</v>
      </c>
      <c r="I379" s="220"/>
      <c r="J379" s="221">
        <f>ROUND(I379*H379,2)</f>
        <v>0</v>
      </c>
      <c r="K379" s="217" t="s">
        <v>19</v>
      </c>
      <c r="L379" s="46"/>
      <c r="M379" s="222" t="s">
        <v>19</v>
      </c>
      <c r="N379" s="223" t="s">
        <v>42</v>
      </c>
      <c r="O379" s="86"/>
      <c r="P379" s="224">
        <f>O379*H379</f>
        <v>0</v>
      </c>
      <c r="Q379" s="224">
        <v>0</v>
      </c>
      <c r="R379" s="224">
        <f>Q379*H379</f>
        <v>0</v>
      </c>
      <c r="S379" s="224">
        <v>0</v>
      </c>
      <c r="T379" s="225">
        <f>S379*H379</f>
        <v>0</v>
      </c>
      <c r="U379" s="40"/>
      <c r="V379" s="40"/>
      <c r="W379" s="40"/>
      <c r="X379" s="40"/>
      <c r="Y379" s="40"/>
      <c r="Z379" s="40"/>
      <c r="AA379" s="40"/>
      <c r="AB379" s="40"/>
      <c r="AC379" s="40"/>
      <c r="AD379" s="40"/>
      <c r="AE379" s="40"/>
      <c r="AR379" s="226" t="s">
        <v>151</v>
      </c>
      <c r="AT379" s="226" t="s">
        <v>146</v>
      </c>
      <c r="AU379" s="226" t="s">
        <v>80</v>
      </c>
      <c r="AY379" s="19" t="s">
        <v>144</v>
      </c>
      <c r="BE379" s="227">
        <f>IF(N379="základní",J379,0)</f>
        <v>0</v>
      </c>
      <c r="BF379" s="227">
        <f>IF(N379="snížená",J379,0)</f>
        <v>0</v>
      </c>
      <c r="BG379" s="227">
        <f>IF(N379="zákl. přenesená",J379,0)</f>
        <v>0</v>
      </c>
      <c r="BH379" s="227">
        <f>IF(N379="sníž. přenesená",J379,0)</f>
        <v>0</v>
      </c>
      <c r="BI379" s="227">
        <f>IF(N379="nulová",J379,0)</f>
        <v>0</v>
      </c>
      <c r="BJ379" s="19" t="s">
        <v>78</v>
      </c>
      <c r="BK379" s="227">
        <f>ROUND(I379*H379,2)</f>
        <v>0</v>
      </c>
      <c r="BL379" s="19" t="s">
        <v>151</v>
      </c>
      <c r="BM379" s="226" t="s">
        <v>530</v>
      </c>
    </row>
    <row r="380" s="13" customFormat="1">
      <c r="A380" s="13"/>
      <c r="B380" s="233"/>
      <c r="C380" s="234"/>
      <c r="D380" s="235" t="s">
        <v>155</v>
      </c>
      <c r="E380" s="236" t="s">
        <v>19</v>
      </c>
      <c r="F380" s="237" t="s">
        <v>531</v>
      </c>
      <c r="G380" s="234"/>
      <c r="H380" s="236" t="s">
        <v>19</v>
      </c>
      <c r="I380" s="238"/>
      <c r="J380" s="234"/>
      <c r="K380" s="234"/>
      <c r="L380" s="239"/>
      <c r="M380" s="240"/>
      <c r="N380" s="241"/>
      <c r="O380" s="241"/>
      <c r="P380" s="241"/>
      <c r="Q380" s="241"/>
      <c r="R380" s="241"/>
      <c r="S380" s="241"/>
      <c r="T380" s="242"/>
      <c r="U380" s="13"/>
      <c r="V380" s="13"/>
      <c r="W380" s="13"/>
      <c r="X380" s="13"/>
      <c r="Y380" s="13"/>
      <c r="Z380" s="13"/>
      <c r="AA380" s="13"/>
      <c r="AB380" s="13"/>
      <c r="AC380" s="13"/>
      <c r="AD380" s="13"/>
      <c r="AE380" s="13"/>
      <c r="AT380" s="243" t="s">
        <v>155</v>
      </c>
      <c r="AU380" s="243" t="s">
        <v>80</v>
      </c>
      <c r="AV380" s="13" t="s">
        <v>78</v>
      </c>
      <c r="AW380" s="13" t="s">
        <v>32</v>
      </c>
      <c r="AX380" s="13" t="s">
        <v>71</v>
      </c>
      <c r="AY380" s="243" t="s">
        <v>144</v>
      </c>
    </row>
    <row r="381" s="13" customFormat="1">
      <c r="A381" s="13"/>
      <c r="B381" s="233"/>
      <c r="C381" s="234"/>
      <c r="D381" s="235" t="s">
        <v>155</v>
      </c>
      <c r="E381" s="236" t="s">
        <v>19</v>
      </c>
      <c r="F381" s="237" t="s">
        <v>532</v>
      </c>
      <c r="G381" s="234"/>
      <c r="H381" s="236" t="s">
        <v>19</v>
      </c>
      <c r="I381" s="238"/>
      <c r="J381" s="234"/>
      <c r="K381" s="234"/>
      <c r="L381" s="239"/>
      <c r="M381" s="240"/>
      <c r="N381" s="241"/>
      <c r="O381" s="241"/>
      <c r="P381" s="241"/>
      <c r="Q381" s="241"/>
      <c r="R381" s="241"/>
      <c r="S381" s="241"/>
      <c r="T381" s="242"/>
      <c r="U381" s="13"/>
      <c r="V381" s="13"/>
      <c r="W381" s="13"/>
      <c r="X381" s="13"/>
      <c r="Y381" s="13"/>
      <c r="Z381" s="13"/>
      <c r="AA381" s="13"/>
      <c r="AB381" s="13"/>
      <c r="AC381" s="13"/>
      <c r="AD381" s="13"/>
      <c r="AE381" s="13"/>
      <c r="AT381" s="243" t="s">
        <v>155</v>
      </c>
      <c r="AU381" s="243" t="s">
        <v>80</v>
      </c>
      <c r="AV381" s="13" t="s">
        <v>78</v>
      </c>
      <c r="AW381" s="13" t="s">
        <v>32</v>
      </c>
      <c r="AX381" s="13" t="s">
        <v>71</v>
      </c>
      <c r="AY381" s="243" t="s">
        <v>144</v>
      </c>
    </row>
    <row r="382" s="13" customFormat="1">
      <c r="A382" s="13"/>
      <c r="B382" s="233"/>
      <c r="C382" s="234"/>
      <c r="D382" s="235" t="s">
        <v>155</v>
      </c>
      <c r="E382" s="236" t="s">
        <v>19</v>
      </c>
      <c r="F382" s="237" t="s">
        <v>493</v>
      </c>
      <c r="G382" s="234"/>
      <c r="H382" s="236" t="s">
        <v>19</v>
      </c>
      <c r="I382" s="238"/>
      <c r="J382" s="234"/>
      <c r="K382" s="234"/>
      <c r="L382" s="239"/>
      <c r="M382" s="240"/>
      <c r="N382" s="241"/>
      <c r="O382" s="241"/>
      <c r="P382" s="241"/>
      <c r="Q382" s="241"/>
      <c r="R382" s="241"/>
      <c r="S382" s="241"/>
      <c r="T382" s="242"/>
      <c r="U382" s="13"/>
      <c r="V382" s="13"/>
      <c r="W382" s="13"/>
      <c r="X382" s="13"/>
      <c r="Y382" s="13"/>
      <c r="Z382" s="13"/>
      <c r="AA382" s="13"/>
      <c r="AB382" s="13"/>
      <c r="AC382" s="13"/>
      <c r="AD382" s="13"/>
      <c r="AE382" s="13"/>
      <c r="AT382" s="243" t="s">
        <v>155</v>
      </c>
      <c r="AU382" s="243" t="s">
        <v>80</v>
      </c>
      <c r="AV382" s="13" t="s">
        <v>78</v>
      </c>
      <c r="AW382" s="13" t="s">
        <v>32</v>
      </c>
      <c r="AX382" s="13" t="s">
        <v>71</v>
      </c>
      <c r="AY382" s="243" t="s">
        <v>144</v>
      </c>
    </row>
    <row r="383" s="14" customFormat="1">
      <c r="A383" s="14"/>
      <c r="B383" s="244"/>
      <c r="C383" s="245"/>
      <c r="D383" s="235" t="s">
        <v>155</v>
      </c>
      <c r="E383" s="246" t="s">
        <v>19</v>
      </c>
      <c r="F383" s="247" t="s">
        <v>533</v>
      </c>
      <c r="G383" s="245"/>
      <c r="H383" s="248">
        <v>3.2160000000000002</v>
      </c>
      <c r="I383" s="249"/>
      <c r="J383" s="245"/>
      <c r="K383" s="245"/>
      <c r="L383" s="250"/>
      <c r="M383" s="251"/>
      <c r="N383" s="252"/>
      <c r="O383" s="252"/>
      <c r="P383" s="252"/>
      <c r="Q383" s="252"/>
      <c r="R383" s="252"/>
      <c r="S383" s="252"/>
      <c r="T383" s="253"/>
      <c r="U383" s="14"/>
      <c r="V383" s="14"/>
      <c r="W383" s="14"/>
      <c r="X383" s="14"/>
      <c r="Y383" s="14"/>
      <c r="Z383" s="14"/>
      <c r="AA383" s="14"/>
      <c r="AB383" s="14"/>
      <c r="AC383" s="14"/>
      <c r="AD383" s="14"/>
      <c r="AE383" s="14"/>
      <c r="AT383" s="254" t="s">
        <v>155</v>
      </c>
      <c r="AU383" s="254" t="s">
        <v>80</v>
      </c>
      <c r="AV383" s="14" t="s">
        <v>80</v>
      </c>
      <c r="AW383" s="14" t="s">
        <v>32</v>
      </c>
      <c r="AX383" s="14" t="s">
        <v>71</v>
      </c>
      <c r="AY383" s="254" t="s">
        <v>144</v>
      </c>
    </row>
    <row r="384" s="15" customFormat="1">
      <c r="A384" s="15"/>
      <c r="B384" s="255"/>
      <c r="C384" s="256"/>
      <c r="D384" s="235" t="s">
        <v>155</v>
      </c>
      <c r="E384" s="257" t="s">
        <v>19</v>
      </c>
      <c r="F384" s="258" t="s">
        <v>189</v>
      </c>
      <c r="G384" s="256"/>
      <c r="H384" s="259">
        <v>3.2160000000000002</v>
      </c>
      <c r="I384" s="260"/>
      <c r="J384" s="256"/>
      <c r="K384" s="256"/>
      <c r="L384" s="261"/>
      <c r="M384" s="262"/>
      <c r="N384" s="263"/>
      <c r="O384" s="263"/>
      <c r="P384" s="263"/>
      <c r="Q384" s="263"/>
      <c r="R384" s="263"/>
      <c r="S384" s="263"/>
      <c r="T384" s="264"/>
      <c r="U384" s="15"/>
      <c r="V384" s="15"/>
      <c r="W384" s="15"/>
      <c r="X384" s="15"/>
      <c r="Y384" s="15"/>
      <c r="Z384" s="15"/>
      <c r="AA384" s="15"/>
      <c r="AB384" s="15"/>
      <c r="AC384" s="15"/>
      <c r="AD384" s="15"/>
      <c r="AE384" s="15"/>
      <c r="AT384" s="265" t="s">
        <v>155</v>
      </c>
      <c r="AU384" s="265" t="s">
        <v>80</v>
      </c>
      <c r="AV384" s="15" t="s">
        <v>164</v>
      </c>
      <c r="AW384" s="15" t="s">
        <v>32</v>
      </c>
      <c r="AX384" s="15" t="s">
        <v>71</v>
      </c>
      <c r="AY384" s="265" t="s">
        <v>144</v>
      </c>
    </row>
    <row r="385" s="13" customFormat="1">
      <c r="A385" s="13"/>
      <c r="B385" s="233"/>
      <c r="C385" s="234"/>
      <c r="D385" s="235" t="s">
        <v>155</v>
      </c>
      <c r="E385" s="236" t="s">
        <v>19</v>
      </c>
      <c r="F385" s="237" t="s">
        <v>460</v>
      </c>
      <c r="G385" s="234"/>
      <c r="H385" s="236" t="s">
        <v>19</v>
      </c>
      <c r="I385" s="238"/>
      <c r="J385" s="234"/>
      <c r="K385" s="234"/>
      <c r="L385" s="239"/>
      <c r="M385" s="240"/>
      <c r="N385" s="241"/>
      <c r="O385" s="241"/>
      <c r="P385" s="241"/>
      <c r="Q385" s="241"/>
      <c r="R385" s="241"/>
      <c r="S385" s="241"/>
      <c r="T385" s="242"/>
      <c r="U385" s="13"/>
      <c r="V385" s="13"/>
      <c r="W385" s="13"/>
      <c r="X385" s="13"/>
      <c r="Y385" s="13"/>
      <c r="Z385" s="13"/>
      <c r="AA385" s="13"/>
      <c r="AB385" s="13"/>
      <c r="AC385" s="13"/>
      <c r="AD385" s="13"/>
      <c r="AE385" s="13"/>
      <c r="AT385" s="243" t="s">
        <v>155</v>
      </c>
      <c r="AU385" s="243" t="s">
        <v>80</v>
      </c>
      <c r="AV385" s="13" t="s">
        <v>78</v>
      </c>
      <c r="AW385" s="13" t="s">
        <v>32</v>
      </c>
      <c r="AX385" s="13" t="s">
        <v>71</v>
      </c>
      <c r="AY385" s="243" t="s">
        <v>144</v>
      </c>
    </row>
    <row r="386" s="14" customFormat="1">
      <c r="A386" s="14"/>
      <c r="B386" s="244"/>
      <c r="C386" s="245"/>
      <c r="D386" s="235" t="s">
        <v>155</v>
      </c>
      <c r="E386" s="246" t="s">
        <v>19</v>
      </c>
      <c r="F386" s="247" t="s">
        <v>461</v>
      </c>
      <c r="G386" s="245"/>
      <c r="H386" s="248">
        <v>20.123999999999999</v>
      </c>
      <c r="I386" s="249"/>
      <c r="J386" s="245"/>
      <c r="K386" s="245"/>
      <c r="L386" s="250"/>
      <c r="M386" s="251"/>
      <c r="N386" s="252"/>
      <c r="O386" s="252"/>
      <c r="P386" s="252"/>
      <c r="Q386" s="252"/>
      <c r="R386" s="252"/>
      <c r="S386" s="252"/>
      <c r="T386" s="253"/>
      <c r="U386" s="14"/>
      <c r="V386" s="14"/>
      <c r="W386" s="14"/>
      <c r="X386" s="14"/>
      <c r="Y386" s="14"/>
      <c r="Z386" s="14"/>
      <c r="AA386" s="14"/>
      <c r="AB386" s="14"/>
      <c r="AC386" s="14"/>
      <c r="AD386" s="14"/>
      <c r="AE386" s="14"/>
      <c r="AT386" s="254" t="s">
        <v>155</v>
      </c>
      <c r="AU386" s="254" t="s">
        <v>80</v>
      </c>
      <c r="AV386" s="14" t="s">
        <v>80</v>
      </c>
      <c r="AW386" s="14" t="s">
        <v>32</v>
      </c>
      <c r="AX386" s="14" t="s">
        <v>71</v>
      </c>
      <c r="AY386" s="254" t="s">
        <v>144</v>
      </c>
    </row>
    <row r="387" s="15" customFormat="1">
      <c r="A387" s="15"/>
      <c r="B387" s="255"/>
      <c r="C387" s="256"/>
      <c r="D387" s="235" t="s">
        <v>155</v>
      </c>
      <c r="E387" s="257" t="s">
        <v>19</v>
      </c>
      <c r="F387" s="258" t="s">
        <v>189</v>
      </c>
      <c r="G387" s="256"/>
      <c r="H387" s="259">
        <v>20.123999999999999</v>
      </c>
      <c r="I387" s="260"/>
      <c r="J387" s="256"/>
      <c r="K387" s="256"/>
      <c r="L387" s="261"/>
      <c r="M387" s="262"/>
      <c r="N387" s="263"/>
      <c r="O387" s="263"/>
      <c r="P387" s="263"/>
      <c r="Q387" s="263"/>
      <c r="R387" s="263"/>
      <c r="S387" s="263"/>
      <c r="T387" s="264"/>
      <c r="U387" s="15"/>
      <c r="V387" s="15"/>
      <c r="W387" s="15"/>
      <c r="X387" s="15"/>
      <c r="Y387" s="15"/>
      <c r="Z387" s="15"/>
      <c r="AA387" s="15"/>
      <c r="AB387" s="15"/>
      <c r="AC387" s="15"/>
      <c r="AD387" s="15"/>
      <c r="AE387" s="15"/>
      <c r="AT387" s="265" t="s">
        <v>155</v>
      </c>
      <c r="AU387" s="265" t="s">
        <v>80</v>
      </c>
      <c r="AV387" s="15" t="s">
        <v>164</v>
      </c>
      <c r="AW387" s="15" t="s">
        <v>32</v>
      </c>
      <c r="AX387" s="15" t="s">
        <v>71</v>
      </c>
      <c r="AY387" s="265" t="s">
        <v>144</v>
      </c>
    </row>
    <row r="388" s="13" customFormat="1">
      <c r="A388" s="13"/>
      <c r="B388" s="233"/>
      <c r="C388" s="234"/>
      <c r="D388" s="235" t="s">
        <v>155</v>
      </c>
      <c r="E388" s="236" t="s">
        <v>19</v>
      </c>
      <c r="F388" s="237" t="s">
        <v>534</v>
      </c>
      <c r="G388" s="234"/>
      <c r="H388" s="236" t="s">
        <v>19</v>
      </c>
      <c r="I388" s="238"/>
      <c r="J388" s="234"/>
      <c r="K388" s="234"/>
      <c r="L388" s="239"/>
      <c r="M388" s="240"/>
      <c r="N388" s="241"/>
      <c r="O388" s="241"/>
      <c r="P388" s="241"/>
      <c r="Q388" s="241"/>
      <c r="R388" s="241"/>
      <c r="S388" s="241"/>
      <c r="T388" s="242"/>
      <c r="U388" s="13"/>
      <c r="V388" s="13"/>
      <c r="W388" s="13"/>
      <c r="X388" s="13"/>
      <c r="Y388" s="13"/>
      <c r="Z388" s="13"/>
      <c r="AA388" s="13"/>
      <c r="AB388" s="13"/>
      <c r="AC388" s="13"/>
      <c r="AD388" s="13"/>
      <c r="AE388" s="13"/>
      <c r="AT388" s="243" t="s">
        <v>155</v>
      </c>
      <c r="AU388" s="243" t="s">
        <v>80</v>
      </c>
      <c r="AV388" s="13" t="s">
        <v>78</v>
      </c>
      <c r="AW388" s="13" t="s">
        <v>32</v>
      </c>
      <c r="AX388" s="13" t="s">
        <v>71</v>
      </c>
      <c r="AY388" s="243" t="s">
        <v>144</v>
      </c>
    </row>
    <row r="389" s="14" customFormat="1">
      <c r="A389" s="14"/>
      <c r="B389" s="244"/>
      <c r="C389" s="245"/>
      <c r="D389" s="235" t="s">
        <v>155</v>
      </c>
      <c r="E389" s="246" t="s">
        <v>19</v>
      </c>
      <c r="F389" s="247" t="s">
        <v>535</v>
      </c>
      <c r="G389" s="245"/>
      <c r="H389" s="248">
        <v>3.0129999999999999</v>
      </c>
      <c r="I389" s="249"/>
      <c r="J389" s="245"/>
      <c r="K389" s="245"/>
      <c r="L389" s="250"/>
      <c r="M389" s="251"/>
      <c r="N389" s="252"/>
      <c r="O389" s="252"/>
      <c r="P389" s="252"/>
      <c r="Q389" s="252"/>
      <c r="R389" s="252"/>
      <c r="S389" s="252"/>
      <c r="T389" s="253"/>
      <c r="U389" s="14"/>
      <c r="V389" s="14"/>
      <c r="W389" s="14"/>
      <c r="X389" s="14"/>
      <c r="Y389" s="14"/>
      <c r="Z389" s="14"/>
      <c r="AA389" s="14"/>
      <c r="AB389" s="14"/>
      <c r="AC389" s="14"/>
      <c r="AD389" s="14"/>
      <c r="AE389" s="14"/>
      <c r="AT389" s="254" t="s">
        <v>155</v>
      </c>
      <c r="AU389" s="254" t="s">
        <v>80</v>
      </c>
      <c r="AV389" s="14" t="s">
        <v>80</v>
      </c>
      <c r="AW389" s="14" t="s">
        <v>32</v>
      </c>
      <c r="AX389" s="14" t="s">
        <v>71</v>
      </c>
      <c r="AY389" s="254" t="s">
        <v>144</v>
      </c>
    </row>
    <row r="390" s="15" customFormat="1">
      <c r="A390" s="15"/>
      <c r="B390" s="255"/>
      <c r="C390" s="256"/>
      <c r="D390" s="235" t="s">
        <v>155</v>
      </c>
      <c r="E390" s="257" t="s">
        <v>19</v>
      </c>
      <c r="F390" s="258" t="s">
        <v>189</v>
      </c>
      <c r="G390" s="256"/>
      <c r="H390" s="259">
        <v>3.0129999999999999</v>
      </c>
      <c r="I390" s="260"/>
      <c r="J390" s="256"/>
      <c r="K390" s="256"/>
      <c r="L390" s="261"/>
      <c r="M390" s="262"/>
      <c r="N390" s="263"/>
      <c r="O390" s="263"/>
      <c r="P390" s="263"/>
      <c r="Q390" s="263"/>
      <c r="R390" s="263"/>
      <c r="S390" s="263"/>
      <c r="T390" s="264"/>
      <c r="U390" s="15"/>
      <c r="V390" s="15"/>
      <c r="W390" s="15"/>
      <c r="X390" s="15"/>
      <c r="Y390" s="15"/>
      <c r="Z390" s="15"/>
      <c r="AA390" s="15"/>
      <c r="AB390" s="15"/>
      <c r="AC390" s="15"/>
      <c r="AD390" s="15"/>
      <c r="AE390" s="15"/>
      <c r="AT390" s="265" t="s">
        <v>155</v>
      </c>
      <c r="AU390" s="265" t="s">
        <v>80</v>
      </c>
      <c r="AV390" s="15" t="s">
        <v>164</v>
      </c>
      <c r="AW390" s="15" t="s">
        <v>32</v>
      </c>
      <c r="AX390" s="15" t="s">
        <v>71</v>
      </c>
      <c r="AY390" s="265" t="s">
        <v>144</v>
      </c>
    </row>
    <row r="391" s="16" customFormat="1">
      <c r="A391" s="16"/>
      <c r="B391" s="266"/>
      <c r="C391" s="267"/>
      <c r="D391" s="235" t="s">
        <v>155</v>
      </c>
      <c r="E391" s="268" t="s">
        <v>19</v>
      </c>
      <c r="F391" s="269" t="s">
        <v>202</v>
      </c>
      <c r="G391" s="267"/>
      <c r="H391" s="270">
        <v>26.353000000000002</v>
      </c>
      <c r="I391" s="271"/>
      <c r="J391" s="267"/>
      <c r="K391" s="267"/>
      <c r="L391" s="272"/>
      <c r="M391" s="273"/>
      <c r="N391" s="274"/>
      <c r="O391" s="274"/>
      <c r="P391" s="274"/>
      <c r="Q391" s="274"/>
      <c r="R391" s="274"/>
      <c r="S391" s="274"/>
      <c r="T391" s="275"/>
      <c r="U391" s="16"/>
      <c r="V391" s="16"/>
      <c r="W391" s="16"/>
      <c r="X391" s="16"/>
      <c r="Y391" s="16"/>
      <c r="Z391" s="16"/>
      <c r="AA391" s="16"/>
      <c r="AB391" s="16"/>
      <c r="AC391" s="16"/>
      <c r="AD391" s="16"/>
      <c r="AE391" s="16"/>
      <c r="AT391" s="276" t="s">
        <v>155</v>
      </c>
      <c r="AU391" s="276" t="s">
        <v>80</v>
      </c>
      <c r="AV391" s="16" t="s">
        <v>151</v>
      </c>
      <c r="AW391" s="16" t="s">
        <v>32</v>
      </c>
      <c r="AX391" s="16" t="s">
        <v>78</v>
      </c>
      <c r="AY391" s="276" t="s">
        <v>144</v>
      </c>
    </row>
    <row r="392" s="2" customFormat="1" ht="44.25" customHeight="1">
      <c r="A392" s="40"/>
      <c r="B392" s="41"/>
      <c r="C392" s="215" t="s">
        <v>536</v>
      </c>
      <c r="D392" s="215" t="s">
        <v>146</v>
      </c>
      <c r="E392" s="216" t="s">
        <v>537</v>
      </c>
      <c r="F392" s="217" t="s">
        <v>538</v>
      </c>
      <c r="G392" s="218" t="s">
        <v>149</v>
      </c>
      <c r="H392" s="219">
        <v>17.888000000000002</v>
      </c>
      <c r="I392" s="220"/>
      <c r="J392" s="221">
        <f>ROUND(I392*H392,2)</f>
        <v>0</v>
      </c>
      <c r="K392" s="217" t="s">
        <v>150</v>
      </c>
      <c r="L392" s="46"/>
      <c r="M392" s="222" t="s">
        <v>19</v>
      </c>
      <c r="N392" s="223" t="s">
        <v>42</v>
      </c>
      <c r="O392" s="86"/>
      <c r="P392" s="224">
        <f>O392*H392</f>
        <v>0</v>
      </c>
      <c r="Q392" s="224">
        <v>0.00040000000000000002</v>
      </c>
      <c r="R392" s="224">
        <f>Q392*H392</f>
        <v>0.0071552000000000013</v>
      </c>
      <c r="S392" s="224">
        <v>0</v>
      </c>
      <c r="T392" s="225">
        <f>S392*H392</f>
        <v>0</v>
      </c>
      <c r="U392" s="40"/>
      <c r="V392" s="40"/>
      <c r="W392" s="40"/>
      <c r="X392" s="40"/>
      <c r="Y392" s="40"/>
      <c r="Z392" s="40"/>
      <c r="AA392" s="40"/>
      <c r="AB392" s="40"/>
      <c r="AC392" s="40"/>
      <c r="AD392" s="40"/>
      <c r="AE392" s="40"/>
      <c r="AR392" s="226" t="s">
        <v>151</v>
      </c>
      <c r="AT392" s="226" t="s">
        <v>146</v>
      </c>
      <c r="AU392" s="226" t="s">
        <v>80</v>
      </c>
      <c r="AY392" s="19" t="s">
        <v>144</v>
      </c>
      <c r="BE392" s="227">
        <f>IF(N392="základní",J392,0)</f>
        <v>0</v>
      </c>
      <c r="BF392" s="227">
        <f>IF(N392="snížená",J392,0)</f>
        <v>0</v>
      </c>
      <c r="BG392" s="227">
        <f>IF(N392="zákl. přenesená",J392,0)</f>
        <v>0</v>
      </c>
      <c r="BH392" s="227">
        <f>IF(N392="sníž. přenesená",J392,0)</f>
        <v>0</v>
      </c>
      <c r="BI392" s="227">
        <f>IF(N392="nulová",J392,0)</f>
        <v>0</v>
      </c>
      <c r="BJ392" s="19" t="s">
        <v>78</v>
      </c>
      <c r="BK392" s="227">
        <f>ROUND(I392*H392,2)</f>
        <v>0</v>
      </c>
      <c r="BL392" s="19" t="s">
        <v>151</v>
      </c>
      <c r="BM392" s="226" t="s">
        <v>539</v>
      </c>
    </row>
    <row r="393" s="2" customFormat="1">
      <c r="A393" s="40"/>
      <c r="B393" s="41"/>
      <c r="C393" s="42"/>
      <c r="D393" s="228" t="s">
        <v>153</v>
      </c>
      <c r="E393" s="42"/>
      <c r="F393" s="229" t="s">
        <v>540</v>
      </c>
      <c r="G393" s="42"/>
      <c r="H393" s="42"/>
      <c r="I393" s="230"/>
      <c r="J393" s="42"/>
      <c r="K393" s="42"/>
      <c r="L393" s="46"/>
      <c r="M393" s="231"/>
      <c r="N393" s="232"/>
      <c r="O393" s="86"/>
      <c r="P393" s="86"/>
      <c r="Q393" s="86"/>
      <c r="R393" s="86"/>
      <c r="S393" s="86"/>
      <c r="T393" s="87"/>
      <c r="U393" s="40"/>
      <c r="V393" s="40"/>
      <c r="W393" s="40"/>
      <c r="X393" s="40"/>
      <c r="Y393" s="40"/>
      <c r="Z393" s="40"/>
      <c r="AA393" s="40"/>
      <c r="AB393" s="40"/>
      <c r="AC393" s="40"/>
      <c r="AD393" s="40"/>
      <c r="AE393" s="40"/>
      <c r="AT393" s="19" t="s">
        <v>153</v>
      </c>
      <c r="AU393" s="19" t="s">
        <v>80</v>
      </c>
    </row>
    <row r="394" s="13" customFormat="1">
      <c r="A394" s="13"/>
      <c r="B394" s="233"/>
      <c r="C394" s="234"/>
      <c r="D394" s="235" t="s">
        <v>155</v>
      </c>
      <c r="E394" s="236" t="s">
        <v>19</v>
      </c>
      <c r="F394" s="237" t="s">
        <v>541</v>
      </c>
      <c r="G394" s="234"/>
      <c r="H394" s="236" t="s">
        <v>19</v>
      </c>
      <c r="I394" s="238"/>
      <c r="J394" s="234"/>
      <c r="K394" s="234"/>
      <c r="L394" s="239"/>
      <c r="M394" s="240"/>
      <c r="N394" s="241"/>
      <c r="O394" s="241"/>
      <c r="P394" s="241"/>
      <c r="Q394" s="241"/>
      <c r="R394" s="241"/>
      <c r="S394" s="241"/>
      <c r="T394" s="242"/>
      <c r="U394" s="13"/>
      <c r="V394" s="13"/>
      <c r="W394" s="13"/>
      <c r="X394" s="13"/>
      <c r="Y394" s="13"/>
      <c r="Z394" s="13"/>
      <c r="AA394" s="13"/>
      <c r="AB394" s="13"/>
      <c r="AC394" s="13"/>
      <c r="AD394" s="13"/>
      <c r="AE394" s="13"/>
      <c r="AT394" s="243" t="s">
        <v>155</v>
      </c>
      <c r="AU394" s="243" t="s">
        <v>80</v>
      </c>
      <c r="AV394" s="13" t="s">
        <v>78</v>
      </c>
      <c r="AW394" s="13" t="s">
        <v>32</v>
      </c>
      <c r="AX394" s="13" t="s">
        <v>71</v>
      </c>
      <c r="AY394" s="243" t="s">
        <v>144</v>
      </c>
    </row>
    <row r="395" s="13" customFormat="1">
      <c r="A395" s="13"/>
      <c r="B395" s="233"/>
      <c r="C395" s="234"/>
      <c r="D395" s="235" t="s">
        <v>155</v>
      </c>
      <c r="E395" s="236" t="s">
        <v>19</v>
      </c>
      <c r="F395" s="237" t="s">
        <v>493</v>
      </c>
      <c r="G395" s="234"/>
      <c r="H395" s="236" t="s">
        <v>19</v>
      </c>
      <c r="I395" s="238"/>
      <c r="J395" s="234"/>
      <c r="K395" s="234"/>
      <c r="L395" s="239"/>
      <c r="M395" s="240"/>
      <c r="N395" s="241"/>
      <c r="O395" s="241"/>
      <c r="P395" s="241"/>
      <c r="Q395" s="241"/>
      <c r="R395" s="241"/>
      <c r="S395" s="241"/>
      <c r="T395" s="242"/>
      <c r="U395" s="13"/>
      <c r="V395" s="13"/>
      <c r="W395" s="13"/>
      <c r="X395" s="13"/>
      <c r="Y395" s="13"/>
      <c r="Z395" s="13"/>
      <c r="AA395" s="13"/>
      <c r="AB395" s="13"/>
      <c r="AC395" s="13"/>
      <c r="AD395" s="13"/>
      <c r="AE395" s="13"/>
      <c r="AT395" s="243" t="s">
        <v>155</v>
      </c>
      <c r="AU395" s="243" t="s">
        <v>80</v>
      </c>
      <c r="AV395" s="13" t="s">
        <v>78</v>
      </c>
      <c r="AW395" s="13" t="s">
        <v>32</v>
      </c>
      <c r="AX395" s="13" t="s">
        <v>71</v>
      </c>
      <c r="AY395" s="243" t="s">
        <v>144</v>
      </c>
    </row>
    <row r="396" s="14" customFormat="1">
      <c r="A396" s="14"/>
      <c r="B396" s="244"/>
      <c r="C396" s="245"/>
      <c r="D396" s="235" t="s">
        <v>155</v>
      </c>
      <c r="E396" s="246" t="s">
        <v>19</v>
      </c>
      <c r="F396" s="247" t="s">
        <v>542</v>
      </c>
      <c r="G396" s="245"/>
      <c r="H396" s="248">
        <v>0.80400000000000005</v>
      </c>
      <c r="I396" s="249"/>
      <c r="J396" s="245"/>
      <c r="K396" s="245"/>
      <c r="L396" s="250"/>
      <c r="M396" s="251"/>
      <c r="N396" s="252"/>
      <c r="O396" s="252"/>
      <c r="P396" s="252"/>
      <c r="Q396" s="252"/>
      <c r="R396" s="252"/>
      <c r="S396" s="252"/>
      <c r="T396" s="253"/>
      <c r="U396" s="14"/>
      <c r="V396" s="14"/>
      <c r="W396" s="14"/>
      <c r="X396" s="14"/>
      <c r="Y396" s="14"/>
      <c r="Z396" s="14"/>
      <c r="AA396" s="14"/>
      <c r="AB396" s="14"/>
      <c r="AC396" s="14"/>
      <c r="AD396" s="14"/>
      <c r="AE396" s="14"/>
      <c r="AT396" s="254" t="s">
        <v>155</v>
      </c>
      <c r="AU396" s="254" t="s">
        <v>80</v>
      </c>
      <c r="AV396" s="14" t="s">
        <v>80</v>
      </c>
      <c r="AW396" s="14" t="s">
        <v>32</v>
      </c>
      <c r="AX396" s="14" t="s">
        <v>71</v>
      </c>
      <c r="AY396" s="254" t="s">
        <v>144</v>
      </c>
    </row>
    <row r="397" s="15" customFormat="1">
      <c r="A397" s="15"/>
      <c r="B397" s="255"/>
      <c r="C397" s="256"/>
      <c r="D397" s="235" t="s">
        <v>155</v>
      </c>
      <c r="E397" s="257" t="s">
        <v>19</v>
      </c>
      <c r="F397" s="258" t="s">
        <v>189</v>
      </c>
      <c r="G397" s="256"/>
      <c r="H397" s="259">
        <v>0.80400000000000005</v>
      </c>
      <c r="I397" s="260"/>
      <c r="J397" s="256"/>
      <c r="K397" s="256"/>
      <c r="L397" s="261"/>
      <c r="M397" s="262"/>
      <c r="N397" s="263"/>
      <c r="O397" s="263"/>
      <c r="P397" s="263"/>
      <c r="Q397" s="263"/>
      <c r="R397" s="263"/>
      <c r="S397" s="263"/>
      <c r="T397" s="264"/>
      <c r="U397" s="15"/>
      <c r="V397" s="15"/>
      <c r="W397" s="15"/>
      <c r="X397" s="15"/>
      <c r="Y397" s="15"/>
      <c r="Z397" s="15"/>
      <c r="AA397" s="15"/>
      <c r="AB397" s="15"/>
      <c r="AC397" s="15"/>
      <c r="AD397" s="15"/>
      <c r="AE397" s="15"/>
      <c r="AT397" s="265" t="s">
        <v>155</v>
      </c>
      <c r="AU397" s="265" t="s">
        <v>80</v>
      </c>
      <c r="AV397" s="15" t="s">
        <v>164</v>
      </c>
      <c r="AW397" s="15" t="s">
        <v>32</v>
      </c>
      <c r="AX397" s="15" t="s">
        <v>71</v>
      </c>
      <c r="AY397" s="265" t="s">
        <v>144</v>
      </c>
    </row>
    <row r="398" s="13" customFormat="1">
      <c r="A398" s="13"/>
      <c r="B398" s="233"/>
      <c r="C398" s="234"/>
      <c r="D398" s="235" t="s">
        <v>155</v>
      </c>
      <c r="E398" s="236" t="s">
        <v>19</v>
      </c>
      <c r="F398" s="237" t="s">
        <v>543</v>
      </c>
      <c r="G398" s="234"/>
      <c r="H398" s="236" t="s">
        <v>19</v>
      </c>
      <c r="I398" s="238"/>
      <c r="J398" s="234"/>
      <c r="K398" s="234"/>
      <c r="L398" s="239"/>
      <c r="M398" s="240"/>
      <c r="N398" s="241"/>
      <c r="O398" s="241"/>
      <c r="P398" s="241"/>
      <c r="Q398" s="241"/>
      <c r="R398" s="241"/>
      <c r="S398" s="241"/>
      <c r="T398" s="242"/>
      <c r="U398" s="13"/>
      <c r="V398" s="13"/>
      <c r="W398" s="13"/>
      <c r="X398" s="13"/>
      <c r="Y398" s="13"/>
      <c r="Z398" s="13"/>
      <c r="AA398" s="13"/>
      <c r="AB398" s="13"/>
      <c r="AC398" s="13"/>
      <c r="AD398" s="13"/>
      <c r="AE398" s="13"/>
      <c r="AT398" s="243" t="s">
        <v>155</v>
      </c>
      <c r="AU398" s="243" t="s">
        <v>80</v>
      </c>
      <c r="AV398" s="13" t="s">
        <v>78</v>
      </c>
      <c r="AW398" s="13" t="s">
        <v>32</v>
      </c>
      <c r="AX398" s="13" t="s">
        <v>71</v>
      </c>
      <c r="AY398" s="243" t="s">
        <v>144</v>
      </c>
    </row>
    <row r="399" s="14" customFormat="1">
      <c r="A399" s="14"/>
      <c r="B399" s="244"/>
      <c r="C399" s="245"/>
      <c r="D399" s="235" t="s">
        <v>155</v>
      </c>
      <c r="E399" s="246" t="s">
        <v>19</v>
      </c>
      <c r="F399" s="247" t="s">
        <v>544</v>
      </c>
      <c r="G399" s="245"/>
      <c r="H399" s="248">
        <v>15.15</v>
      </c>
      <c r="I399" s="249"/>
      <c r="J399" s="245"/>
      <c r="K399" s="245"/>
      <c r="L399" s="250"/>
      <c r="M399" s="251"/>
      <c r="N399" s="252"/>
      <c r="O399" s="252"/>
      <c r="P399" s="252"/>
      <c r="Q399" s="252"/>
      <c r="R399" s="252"/>
      <c r="S399" s="252"/>
      <c r="T399" s="253"/>
      <c r="U399" s="14"/>
      <c r="V399" s="14"/>
      <c r="W399" s="14"/>
      <c r="X399" s="14"/>
      <c r="Y399" s="14"/>
      <c r="Z399" s="14"/>
      <c r="AA399" s="14"/>
      <c r="AB399" s="14"/>
      <c r="AC399" s="14"/>
      <c r="AD399" s="14"/>
      <c r="AE399" s="14"/>
      <c r="AT399" s="254" t="s">
        <v>155</v>
      </c>
      <c r="AU399" s="254" t="s">
        <v>80</v>
      </c>
      <c r="AV399" s="14" t="s">
        <v>80</v>
      </c>
      <c r="AW399" s="14" t="s">
        <v>32</v>
      </c>
      <c r="AX399" s="14" t="s">
        <v>71</v>
      </c>
      <c r="AY399" s="254" t="s">
        <v>144</v>
      </c>
    </row>
    <row r="400" s="15" customFormat="1">
      <c r="A400" s="15"/>
      <c r="B400" s="255"/>
      <c r="C400" s="256"/>
      <c r="D400" s="235" t="s">
        <v>155</v>
      </c>
      <c r="E400" s="257" t="s">
        <v>19</v>
      </c>
      <c r="F400" s="258" t="s">
        <v>189</v>
      </c>
      <c r="G400" s="256"/>
      <c r="H400" s="259">
        <v>15.15</v>
      </c>
      <c r="I400" s="260"/>
      <c r="J400" s="256"/>
      <c r="K400" s="256"/>
      <c r="L400" s="261"/>
      <c r="M400" s="262"/>
      <c r="N400" s="263"/>
      <c r="O400" s="263"/>
      <c r="P400" s="263"/>
      <c r="Q400" s="263"/>
      <c r="R400" s="263"/>
      <c r="S400" s="263"/>
      <c r="T400" s="264"/>
      <c r="U400" s="15"/>
      <c r="V400" s="15"/>
      <c r="W400" s="15"/>
      <c r="X400" s="15"/>
      <c r="Y400" s="15"/>
      <c r="Z400" s="15"/>
      <c r="AA400" s="15"/>
      <c r="AB400" s="15"/>
      <c r="AC400" s="15"/>
      <c r="AD400" s="15"/>
      <c r="AE400" s="15"/>
      <c r="AT400" s="265" t="s">
        <v>155</v>
      </c>
      <c r="AU400" s="265" t="s">
        <v>80</v>
      </c>
      <c r="AV400" s="15" t="s">
        <v>164</v>
      </c>
      <c r="AW400" s="15" t="s">
        <v>32</v>
      </c>
      <c r="AX400" s="15" t="s">
        <v>71</v>
      </c>
      <c r="AY400" s="265" t="s">
        <v>144</v>
      </c>
    </row>
    <row r="401" s="13" customFormat="1">
      <c r="A401" s="13"/>
      <c r="B401" s="233"/>
      <c r="C401" s="234"/>
      <c r="D401" s="235" t="s">
        <v>155</v>
      </c>
      <c r="E401" s="236" t="s">
        <v>19</v>
      </c>
      <c r="F401" s="237" t="s">
        <v>545</v>
      </c>
      <c r="G401" s="234"/>
      <c r="H401" s="236" t="s">
        <v>19</v>
      </c>
      <c r="I401" s="238"/>
      <c r="J401" s="234"/>
      <c r="K401" s="234"/>
      <c r="L401" s="239"/>
      <c r="M401" s="240"/>
      <c r="N401" s="241"/>
      <c r="O401" s="241"/>
      <c r="P401" s="241"/>
      <c r="Q401" s="241"/>
      <c r="R401" s="241"/>
      <c r="S401" s="241"/>
      <c r="T401" s="242"/>
      <c r="U401" s="13"/>
      <c r="V401" s="13"/>
      <c r="W401" s="13"/>
      <c r="X401" s="13"/>
      <c r="Y401" s="13"/>
      <c r="Z401" s="13"/>
      <c r="AA401" s="13"/>
      <c r="AB401" s="13"/>
      <c r="AC401" s="13"/>
      <c r="AD401" s="13"/>
      <c r="AE401" s="13"/>
      <c r="AT401" s="243" t="s">
        <v>155</v>
      </c>
      <c r="AU401" s="243" t="s">
        <v>80</v>
      </c>
      <c r="AV401" s="13" t="s">
        <v>78</v>
      </c>
      <c r="AW401" s="13" t="s">
        <v>32</v>
      </c>
      <c r="AX401" s="13" t="s">
        <v>71</v>
      </c>
      <c r="AY401" s="243" t="s">
        <v>144</v>
      </c>
    </row>
    <row r="402" s="14" customFormat="1">
      <c r="A402" s="14"/>
      <c r="B402" s="244"/>
      <c r="C402" s="245"/>
      <c r="D402" s="235" t="s">
        <v>155</v>
      </c>
      <c r="E402" s="246" t="s">
        <v>19</v>
      </c>
      <c r="F402" s="247" t="s">
        <v>546</v>
      </c>
      <c r="G402" s="245"/>
      <c r="H402" s="248">
        <v>1.5900000000000001</v>
      </c>
      <c r="I402" s="249"/>
      <c r="J402" s="245"/>
      <c r="K402" s="245"/>
      <c r="L402" s="250"/>
      <c r="M402" s="251"/>
      <c r="N402" s="252"/>
      <c r="O402" s="252"/>
      <c r="P402" s="252"/>
      <c r="Q402" s="252"/>
      <c r="R402" s="252"/>
      <c r="S402" s="252"/>
      <c r="T402" s="253"/>
      <c r="U402" s="14"/>
      <c r="V402" s="14"/>
      <c r="W402" s="14"/>
      <c r="X402" s="14"/>
      <c r="Y402" s="14"/>
      <c r="Z402" s="14"/>
      <c r="AA402" s="14"/>
      <c r="AB402" s="14"/>
      <c r="AC402" s="14"/>
      <c r="AD402" s="14"/>
      <c r="AE402" s="14"/>
      <c r="AT402" s="254" t="s">
        <v>155</v>
      </c>
      <c r="AU402" s="254" t="s">
        <v>80</v>
      </c>
      <c r="AV402" s="14" t="s">
        <v>80</v>
      </c>
      <c r="AW402" s="14" t="s">
        <v>32</v>
      </c>
      <c r="AX402" s="14" t="s">
        <v>71</v>
      </c>
      <c r="AY402" s="254" t="s">
        <v>144</v>
      </c>
    </row>
    <row r="403" s="15" customFormat="1">
      <c r="A403" s="15"/>
      <c r="B403" s="255"/>
      <c r="C403" s="256"/>
      <c r="D403" s="235" t="s">
        <v>155</v>
      </c>
      <c r="E403" s="257" t="s">
        <v>19</v>
      </c>
      <c r="F403" s="258" t="s">
        <v>189</v>
      </c>
      <c r="G403" s="256"/>
      <c r="H403" s="259">
        <v>1.5900000000000001</v>
      </c>
      <c r="I403" s="260"/>
      <c r="J403" s="256"/>
      <c r="K403" s="256"/>
      <c r="L403" s="261"/>
      <c r="M403" s="262"/>
      <c r="N403" s="263"/>
      <c r="O403" s="263"/>
      <c r="P403" s="263"/>
      <c r="Q403" s="263"/>
      <c r="R403" s="263"/>
      <c r="S403" s="263"/>
      <c r="T403" s="264"/>
      <c r="U403" s="15"/>
      <c r="V403" s="15"/>
      <c r="W403" s="15"/>
      <c r="X403" s="15"/>
      <c r="Y403" s="15"/>
      <c r="Z403" s="15"/>
      <c r="AA403" s="15"/>
      <c r="AB403" s="15"/>
      <c r="AC403" s="15"/>
      <c r="AD403" s="15"/>
      <c r="AE403" s="15"/>
      <c r="AT403" s="265" t="s">
        <v>155</v>
      </c>
      <c r="AU403" s="265" t="s">
        <v>80</v>
      </c>
      <c r="AV403" s="15" t="s">
        <v>164</v>
      </c>
      <c r="AW403" s="15" t="s">
        <v>32</v>
      </c>
      <c r="AX403" s="15" t="s">
        <v>71</v>
      </c>
      <c r="AY403" s="265" t="s">
        <v>144</v>
      </c>
    </row>
    <row r="404" s="13" customFormat="1">
      <c r="A404" s="13"/>
      <c r="B404" s="233"/>
      <c r="C404" s="234"/>
      <c r="D404" s="235" t="s">
        <v>155</v>
      </c>
      <c r="E404" s="236" t="s">
        <v>19</v>
      </c>
      <c r="F404" s="237" t="s">
        <v>547</v>
      </c>
      <c r="G404" s="234"/>
      <c r="H404" s="236" t="s">
        <v>19</v>
      </c>
      <c r="I404" s="238"/>
      <c r="J404" s="234"/>
      <c r="K404" s="234"/>
      <c r="L404" s="239"/>
      <c r="M404" s="240"/>
      <c r="N404" s="241"/>
      <c r="O404" s="241"/>
      <c r="P404" s="241"/>
      <c r="Q404" s="241"/>
      <c r="R404" s="241"/>
      <c r="S404" s="241"/>
      <c r="T404" s="242"/>
      <c r="U404" s="13"/>
      <c r="V404" s="13"/>
      <c r="W404" s="13"/>
      <c r="X404" s="13"/>
      <c r="Y404" s="13"/>
      <c r="Z404" s="13"/>
      <c r="AA404" s="13"/>
      <c r="AB404" s="13"/>
      <c r="AC404" s="13"/>
      <c r="AD404" s="13"/>
      <c r="AE404" s="13"/>
      <c r="AT404" s="243" t="s">
        <v>155</v>
      </c>
      <c r="AU404" s="243" t="s">
        <v>80</v>
      </c>
      <c r="AV404" s="13" t="s">
        <v>78</v>
      </c>
      <c r="AW404" s="13" t="s">
        <v>32</v>
      </c>
      <c r="AX404" s="13" t="s">
        <v>71</v>
      </c>
      <c r="AY404" s="243" t="s">
        <v>144</v>
      </c>
    </row>
    <row r="405" s="13" customFormat="1">
      <c r="A405" s="13"/>
      <c r="B405" s="233"/>
      <c r="C405" s="234"/>
      <c r="D405" s="235" t="s">
        <v>155</v>
      </c>
      <c r="E405" s="236" t="s">
        <v>19</v>
      </c>
      <c r="F405" s="237" t="s">
        <v>548</v>
      </c>
      <c r="G405" s="234"/>
      <c r="H405" s="236" t="s">
        <v>19</v>
      </c>
      <c r="I405" s="238"/>
      <c r="J405" s="234"/>
      <c r="K405" s="234"/>
      <c r="L405" s="239"/>
      <c r="M405" s="240"/>
      <c r="N405" s="241"/>
      <c r="O405" s="241"/>
      <c r="P405" s="241"/>
      <c r="Q405" s="241"/>
      <c r="R405" s="241"/>
      <c r="S405" s="241"/>
      <c r="T405" s="242"/>
      <c r="U405" s="13"/>
      <c r="V405" s="13"/>
      <c r="W405" s="13"/>
      <c r="X405" s="13"/>
      <c r="Y405" s="13"/>
      <c r="Z405" s="13"/>
      <c r="AA405" s="13"/>
      <c r="AB405" s="13"/>
      <c r="AC405" s="13"/>
      <c r="AD405" s="13"/>
      <c r="AE405" s="13"/>
      <c r="AT405" s="243" t="s">
        <v>155</v>
      </c>
      <c r="AU405" s="243" t="s">
        <v>80</v>
      </c>
      <c r="AV405" s="13" t="s">
        <v>78</v>
      </c>
      <c r="AW405" s="13" t="s">
        <v>32</v>
      </c>
      <c r="AX405" s="13" t="s">
        <v>71</v>
      </c>
      <c r="AY405" s="243" t="s">
        <v>144</v>
      </c>
    </row>
    <row r="406" s="14" customFormat="1">
      <c r="A406" s="14"/>
      <c r="B406" s="244"/>
      <c r="C406" s="245"/>
      <c r="D406" s="235" t="s">
        <v>155</v>
      </c>
      <c r="E406" s="246" t="s">
        <v>19</v>
      </c>
      <c r="F406" s="247" t="s">
        <v>549</v>
      </c>
      <c r="G406" s="245"/>
      <c r="H406" s="248">
        <v>0.34399999999999997</v>
      </c>
      <c r="I406" s="249"/>
      <c r="J406" s="245"/>
      <c r="K406" s="245"/>
      <c r="L406" s="250"/>
      <c r="M406" s="251"/>
      <c r="N406" s="252"/>
      <c r="O406" s="252"/>
      <c r="P406" s="252"/>
      <c r="Q406" s="252"/>
      <c r="R406" s="252"/>
      <c r="S406" s="252"/>
      <c r="T406" s="253"/>
      <c r="U406" s="14"/>
      <c r="V406" s="14"/>
      <c r="W406" s="14"/>
      <c r="X406" s="14"/>
      <c r="Y406" s="14"/>
      <c r="Z406" s="14"/>
      <c r="AA406" s="14"/>
      <c r="AB406" s="14"/>
      <c r="AC406" s="14"/>
      <c r="AD406" s="14"/>
      <c r="AE406" s="14"/>
      <c r="AT406" s="254" t="s">
        <v>155</v>
      </c>
      <c r="AU406" s="254" t="s">
        <v>80</v>
      </c>
      <c r="AV406" s="14" t="s">
        <v>80</v>
      </c>
      <c r="AW406" s="14" t="s">
        <v>32</v>
      </c>
      <c r="AX406" s="14" t="s">
        <v>71</v>
      </c>
      <c r="AY406" s="254" t="s">
        <v>144</v>
      </c>
    </row>
    <row r="407" s="15" customFormat="1">
      <c r="A407" s="15"/>
      <c r="B407" s="255"/>
      <c r="C407" s="256"/>
      <c r="D407" s="235" t="s">
        <v>155</v>
      </c>
      <c r="E407" s="257" t="s">
        <v>19</v>
      </c>
      <c r="F407" s="258" t="s">
        <v>189</v>
      </c>
      <c r="G407" s="256"/>
      <c r="H407" s="259">
        <v>0.34399999999999997</v>
      </c>
      <c r="I407" s="260"/>
      <c r="J407" s="256"/>
      <c r="K407" s="256"/>
      <c r="L407" s="261"/>
      <c r="M407" s="262"/>
      <c r="N407" s="263"/>
      <c r="O407" s="263"/>
      <c r="P407" s="263"/>
      <c r="Q407" s="263"/>
      <c r="R407" s="263"/>
      <c r="S407" s="263"/>
      <c r="T407" s="264"/>
      <c r="U407" s="15"/>
      <c r="V407" s="15"/>
      <c r="W407" s="15"/>
      <c r="X407" s="15"/>
      <c r="Y407" s="15"/>
      <c r="Z407" s="15"/>
      <c r="AA407" s="15"/>
      <c r="AB407" s="15"/>
      <c r="AC407" s="15"/>
      <c r="AD407" s="15"/>
      <c r="AE407" s="15"/>
      <c r="AT407" s="265" t="s">
        <v>155</v>
      </c>
      <c r="AU407" s="265" t="s">
        <v>80</v>
      </c>
      <c r="AV407" s="15" t="s">
        <v>164</v>
      </c>
      <c r="AW407" s="15" t="s">
        <v>32</v>
      </c>
      <c r="AX407" s="15" t="s">
        <v>71</v>
      </c>
      <c r="AY407" s="265" t="s">
        <v>144</v>
      </c>
    </row>
    <row r="408" s="16" customFormat="1">
      <c r="A408" s="16"/>
      <c r="B408" s="266"/>
      <c r="C408" s="267"/>
      <c r="D408" s="235" t="s">
        <v>155</v>
      </c>
      <c r="E408" s="268" t="s">
        <v>19</v>
      </c>
      <c r="F408" s="269" t="s">
        <v>202</v>
      </c>
      <c r="G408" s="267"/>
      <c r="H408" s="270">
        <v>17.888000000000002</v>
      </c>
      <c r="I408" s="271"/>
      <c r="J408" s="267"/>
      <c r="K408" s="267"/>
      <c r="L408" s="272"/>
      <c r="M408" s="273"/>
      <c r="N408" s="274"/>
      <c r="O408" s="274"/>
      <c r="P408" s="274"/>
      <c r="Q408" s="274"/>
      <c r="R408" s="274"/>
      <c r="S408" s="274"/>
      <c r="T408" s="275"/>
      <c r="U408" s="16"/>
      <c r="V408" s="16"/>
      <c r="W408" s="16"/>
      <c r="X408" s="16"/>
      <c r="Y408" s="16"/>
      <c r="Z408" s="16"/>
      <c r="AA408" s="16"/>
      <c r="AB408" s="16"/>
      <c r="AC408" s="16"/>
      <c r="AD408" s="16"/>
      <c r="AE408" s="16"/>
      <c r="AT408" s="276" t="s">
        <v>155</v>
      </c>
      <c r="AU408" s="276" t="s">
        <v>80</v>
      </c>
      <c r="AV408" s="16" t="s">
        <v>151</v>
      </c>
      <c r="AW408" s="16" t="s">
        <v>32</v>
      </c>
      <c r="AX408" s="16" t="s">
        <v>78</v>
      </c>
      <c r="AY408" s="276" t="s">
        <v>144</v>
      </c>
    </row>
    <row r="409" s="2" customFormat="1" ht="24.15" customHeight="1">
      <c r="A409" s="40"/>
      <c r="B409" s="41"/>
      <c r="C409" s="215" t="s">
        <v>550</v>
      </c>
      <c r="D409" s="215" t="s">
        <v>146</v>
      </c>
      <c r="E409" s="216" t="s">
        <v>551</v>
      </c>
      <c r="F409" s="217" t="s">
        <v>552</v>
      </c>
      <c r="G409" s="218" t="s">
        <v>265</v>
      </c>
      <c r="H409" s="219">
        <v>37.210000000000001</v>
      </c>
      <c r="I409" s="220"/>
      <c r="J409" s="221">
        <f>ROUND(I409*H409,2)</f>
        <v>0</v>
      </c>
      <c r="K409" s="217" t="s">
        <v>150</v>
      </c>
      <c r="L409" s="46"/>
      <c r="M409" s="222" t="s">
        <v>19</v>
      </c>
      <c r="N409" s="223" t="s">
        <v>42</v>
      </c>
      <c r="O409" s="86"/>
      <c r="P409" s="224">
        <f>O409*H409</f>
        <v>0</v>
      </c>
      <c r="Q409" s="224">
        <v>0.00016000000000000001</v>
      </c>
      <c r="R409" s="224">
        <f>Q409*H409</f>
        <v>0.0059536000000000007</v>
      </c>
      <c r="S409" s="224">
        <v>0</v>
      </c>
      <c r="T409" s="225">
        <f>S409*H409</f>
        <v>0</v>
      </c>
      <c r="U409" s="40"/>
      <c r="V409" s="40"/>
      <c r="W409" s="40"/>
      <c r="X409" s="40"/>
      <c r="Y409" s="40"/>
      <c r="Z409" s="40"/>
      <c r="AA409" s="40"/>
      <c r="AB409" s="40"/>
      <c r="AC409" s="40"/>
      <c r="AD409" s="40"/>
      <c r="AE409" s="40"/>
      <c r="AR409" s="226" t="s">
        <v>151</v>
      </c>
      <c r="AT409" s="226" t="s">
        <v>146</v>
      </c>
      <c r="AU409" s="226" t="s">
        <v>80</v>
      </c>
      <c r="AY409" s="19" t="s">
        <v>144</v>
      </c>
      <c r="BE409" s="227">
        <f>IF(N409="základní",J409,0)</f>
        <v>0</v>
      </c>
      <c r="BF409" s="227">
        <f>IF(N409="snížená",J409,0)</f>
        <v>0</v>
      </c>
      <c r="BG409" s="227">
        <f>IF(N409="zákl. přenesená",J409,0)</f>
        <v>0</v>
      </c>
      <c r="BH409" s="227">
        <f>IF(N409="sníž. přenesená",J409,0)</f>
        <v>0</v>
      </c>
      <c r="BI409" s="227">
        <f>IF(N409="nulová",J409,0)</f>
        <v>0</v>
      </c>
      <c r="BJ409" s="19" t="s">
        <v>78</v>
      </c>
      <c r="BK409" s="227">
        <f>ROUND(I409*H409,2)</f>
        <v>0</v>
      </c>
      <c r="BL409" s="19" t="s">
        <v>151</v>
      </c>
      <c r="BM409" s="226" t="s">
        <v>553</v>
      </c>
    </row>
    <row r="410" s="2" customFormat="1">
      <c r="A410" s="40"/>
      <c r="B410" s="41"/>
      <c r="C410" s="42"/>
      <c r="D410" s="228" t="s">
        <v>153</v>
      </c>
      <c r="E410" s="42"/>
      <c r="F410" s="229" t="s">
        <v>554</v>
      </c>
      <c r="G410" s="42"/>
      <c r="H410" s="42"/>
      <c r="I410" s="230"/>
      <c r="J410" s="42"/>
      <c r="K410" s="42"/>
      <c r="L410" s="46"/>
      <c r="M410" s="231"/>
      <c r="N410" s="232"/>
      <c r="O410" s="86"/>
      <c r="P410" s="86"/>
      <c r="Q410" s="86"/>
      <c r="R410" s="86"/>
      <c r="S410" s="86"/>
      <c r="T410" s="87"/>
      <c r="U410" s="40"/>
      <c r="V410" s="40"/>
      <c r="W410" s="40"/>
      <c r="X410" s="40"/>
      <c r="Y410" s="40"/>
      <c r="Z410" s="40"/>
      <c r="AA410" s="40"/>
      <c r="AB410" s="40"/>
      <c r="AC410" s="40"/>
      <c r="AD410" s="40"/>
      <c r="AE410" s="40"/>
      <c r="AT410" s="19" t="s">
        <v>153</v>
      </c>
      <c r="AU410" s="19" t="s">
        <v>80</v>
      </c>
    </row>
    <row r="411" s="13" customFormat="1">
      <c r="A411" s="13"/>
      <c r="B411" s="233"/>
      <c r="C411" s="234"/>
      <c r="D411" s="235" t="s">
        <v>155</v>
      </c>
      <c r="E411" s="236" t="s">
        <v>19</v>
      </c>
      <c r="F411" s="237" t="s">
        <v>555</v>
      </c>
      <c r="G411" s="234"/>
      <c r="H411" s="236" t="s">
        <v>19</v>
      </c>
      <c r="I411" s="238"/>
      <c r="J411" s="234"/>
      <c r="K411" s="234"/>
      <c r="L411" s="239"/>
      <c r="M411" s="240"/>
      <c r="N411" s="241"/>
      <c r="O411" s="241"/>
      <c r="P411" s="241"/>
      <c r="Q411" s="241"/>
      <c r="R411" s="241"/>
      <c r="S411" s="241"/>
      <c r="T411" s="242"/>
      <c r="U411" s="13"/>
      <c r="V411" s="13"/>
      <c r="W411" s="13"/>
      <c r="X411" s="13"/>
      <c r="Y411" s="13"/>
      <c r="Z411" s="13"/>
      <c r="AA411" s="13"/>
      <c r="AB411" s="13"/>
      <c r="AC411" s="13"/>
      <c r="AD411" s="13"/>
      <c r="AE411" s="13"/>
      <c r="AT411" s="243" t="s">
        <v>155</v>
      </c>
      <c r="AU411" s="243" t="s">
        <v>80</v>
      </c>
      <c r="AV411" s="13" t="s">
        <v>78</v>
      </c>
      <c r="AW411" s="13" t="s">
        <v>32</v>
      </c>
      <c r="AX411" s="13" t="s">
        <v>71</v>
      </c>
      <c r="AY411" s="243" t="s">
        <v>144</v>
      </c>
    </row>
    <row r="412" s="13" customFormat="1">
      <c r="A412" s="13"/>
      <c r="B412" s="233"/>
      <c r="C412" s="234"/>
      <c r="D412" s="235" t="s">
        <v>155</v>
      </c>
      <c r="E412" s="236" t="s">
        <v>19</v>
      </c>
      <c r="F412" s="237" t="s">
        <v>493</v>
      </c>
      <c r="G412" s="234"/>
      <c r="H412" s="236" t="s">
        <v>19</v>
      </c>
      <c r="I412" s="238"/>
      <c r="J412" s="234"/>
      <c r="K412" s="234"/>
      <c r="L412" s="239"/>
      <c r="M412" s="240"/>
      <c r="N412" s="241"/>
      <c r="O412" s="241"/>
      <c r="P412" s="241"/>
      <c r="Q412" s="241"/>
      <c r="R412" s="241"/>
      <c r="S412" s="241"/>
      <c r="T412" s="242"/>
      <c r="U412" s="13"/>
      <c r="V412" s="13"/>
      <c r="W412" s="13"/>
      <c r="X412" s="13"/>
      <c r="Y412" s="13"/>
      <c r="Z412" s="13"/>
      <c r="AA412" s="13"/>
      <c r="AB412" s="13"/>
      <c r="AC412" s="13"/>
      <c r="AD412" s="13"/>
      <c r="AE412" s="13"/>
      <c r="AT412" s="243" t="s">
        <v>155</v>
      </c>
      <c r="AU412" s="243" t="s">
        <v>80</v>
      </c>
      <c r="AV412" s="13" t="s">
        <v>78</v>
      </c>
      <c r="AW412" s="13" t="s">
        <v>32</v>
      </c>
      <c r="AX412" s="13" t="s">
        <v>71</v>
      </c>
      <c r="AY412" s="243" t="s">
        <v>144</v>
      </c>
    </row>
    <row r="413" s="14" customFormat="1">
      <c r="A413" s="14"/>
      <c r="B413" s="244"/>
      <c r="C413" s="245"/>
      <c r="D413" s="235" t="s">
        <v>155</v>
      </c>
      <c r="E413" s="246" t="s">
        <v>19</v>
      </c>
      <c r="F413" s="247" t="s">
        <v>556</v>
      </c>
      <c r="G413" s="245"/>
      <c r="H413" s="248">
        <v>2.0099999999999998</v>
      </c>
      <c r="I413" s="249"/>
      <c r="J413" s="245"/>
      <c r="K413" s="245"/>
      <c r="L413" s="250"/>
      <c r="M413" s="251"/>
      <c r="N413" s="252"/>
      <c r="O413" s="252"/>
      <c r="P413" s="252"/>
      <c r="Q413" s="252"/>
      <c r="R413" s="252"/>
      <c r="S413" s="252"/>
      <c r="T413" s="253"/>
      <c r="U413" s="14"/>
      <c r="V413" s="14"/>
      <c r="W413" s="14"/>
      <c r="X413" s="14"/>
      <c r="Y413" s="14"/>
      <c r="Z413" s="14"/>
      <c r="AA413" s="14"/>
      <c r="AB413" s="14"/>
      <c r="AC413" s="14"/>
      <c r="AD413" s="14"/>
      <c r="AE413" s="14"/>
      <c r="AT413" s="254" t="s">
        <v>155</v>
      </c>
      <c r="AU413" s="254" t="s">
        <v>80</v>
      </c>
      <c r="AV413" s="14" t="s">
        <v>80</v>
      </c>
      <c r="AW413" s="14" t="s">
        <v>32</v>
      </c>
      <c r="AX413" s="14" t="s">
        <v>71</v>
      </c>
      <c r="AY413" s="254" t="s">
        <v>144</v>
      </c>
    </row>
    <row r="414" s="15" customFormat="1">
      <c r="A414" s="15"/>
      <c r="B414" s="255"/>
      <c r="C414" s="256"/>
      <c r="D414" s="235" t="s">
        <v>155</v>
      </c>
      <c r="E414" s="257" t="s">
        <v>19</v>
      </c>
      <c r="F414" s="258" t="s">
        <v>189</v>
      </c>
      <c r="G414" s="256"/>
      <c r="H414" s="259">
        <v>2.0099999999999998</v>
      </c>
      <c r="I414" s="260"/>
      <c r="J414" s="256"/>
      <c r="K414" s="256"/>
      <c r="L414" s="261"/>
      <c r="M414" s="262"/>
      <c r="N414" s="263"/>
      <c r="O414" s="263"/>
      <c r="P414" s="263"/>
      <c r="Q414" s="263"/>
      <c r="R414" s="263"/>
      <c r="S414" s="263"/>
      <c r="T414" s="264"/>
      <c r="U414" s="15"/>
      <c r="V414" s="15"/>
      <c r="W414" s="15"/>
      <c r="X414" s="15"/>
      <c r="Y414" s="15"/>
      <c r="Z414" s="15"/>
      <c r="AA414" s="15"/>
      <c r="AB414" s="15"/>
      <c r="AC414" s="15"/>
      <c r="AD414" s="15"/>
      <c r="AE414" s="15"/>
      <c r="AT414" s="265" t="s">
        <v>155</v>
      </c>
      <c r="AU414" s="265" t="s">
        <v>80</v>
      </c>
      <c r="AV414" s="15" t="s">
        <v>164</v>
      </c>
      <c r="AW414" s="15" t="s">
        <v>32</v>
      </c>
      <c r="AX414" s="15" t="s">
        <v>71</v>
      </c>
      <c r="AY414" s="265" t="s">
        <v>144</v>
      </c>
    </row>
    <row r="415" s="14" customFormat="1">
      <c r="A415" s="14"/>
      <c r="B415" s="244"/>
      <c r="C415" s="245"/>
      <c r="D415" s="235" t="s">
        <v>155</v>
      </c>
      <c r="E415" s="246" t="s">
        <v>19</v>
      </c>
      <c r="F415" s="247" t="s">
        <v>557</v>
      </c>
      <c r="G415" s="245"/>
      <c r="H415" s="248">
        <v>30.300000000000001</v>
      </c>
      <c r="I415" s="249"/>
      <c r="J415" s="245"/>
      <c r="K415" s="245"/>
      <c r="L415" s="250"/>
      <c r="M415" s="251"/>
      <c r="N415" s="252"/>
      <c r="O415" s="252"/>
      <c r="P415" s="252"/>
      <c r="Q415" s="252"/>
      <c r="R415" s="252"/>
      <c r="S415" s="252"/>
      <c r="T415" s="253"/>
      <c r="U415" s="14"/>
      <c r="V415" s="14"/>
      <c r="W415" s="14"/>
      <c r="X415" s="14"/>
      <c r="Y415" s="14"/>
      <c r="Z415" s="14"/>
      <c r="AA415" s="14"/>
      <c r="AB415" s="14"/>
      <c r="AC415" s="14"/>
      <c r="AD415" s="14"/>
      <c r="AE415" s="14"/>
      <c r="AT415" s="254" t="s">
        <v>155</v>
      </c>
      <c r="AU415" s="254" t="s">
        <v>80</v>
      </c>
      <c r="AV415" s="14" t="s">
        <v>80</v>
      </c>
      <c r="AW415" s="14" t="s">
        <v>32</v>
      </c>
      <c r="AX415" s="14" t="s">
        <v>71</v>
      </c>
      <c r="AY415" s="254" t="s">
        <v>144</v>
      </c>
    </row>
    <row r="416" s="15" customFormat="1">
      <c r="A416" s="15"/>
      <c r="B416" s="255"/>
      <c r="C416" s="256"/>
      <c r="D416" s="235" t="s">
        <v>155</v>
      </c>
      <c r="E416" s="257" t="s">
        <v>19</v>
      </c>
      <c r="F416" s="258" t="s">
        <v>189</v>
      </c>
      <c r="G416" s="256"/>
      <c r="H416" s="259">
        <v>30.300000000000001</v>
      </c>
      <c r="I416" s="260"/>
      <c r="J416" s="256"/>
      <c r="K416" s="256"/>
      <c r="L416" s="261"/>
      <c r="M416" s="262"/>
      <c r="N416" s="263"/>
      <c r="O416" s="263"/>
      <c r="P416" s="263"/>
      <c r="Q416" s="263"/>
      <c r="R416" s="263"/>
      <c r="S416" s="263"/>
      <c r="T416" s="264"/>
      <c r="U416" s="15"/>
      <c r="V416" s="15"/>
      <c r="W416" s="15"/>
      <c r="X416" s="15"/>
      <c r="Y416" s="15"/>
      <c r="Z416" s="15"/>
      <c r="AA416" s="15"/>
      <c r="AB416" s="15"/>
      <c r="AC416" s="15"/>
      <c r="AD416" s="15"/>
      <c r="AE416" s="15"/>
      <c r="AT416" s="265" t="s">
        <v>155</v>
      </c>
      <c r="AU416" s="265" t="s">
        <v>80</v>
      </c>
      <c r="AV416" s="15" t="s">
        <v>164</v>
      </c>
      <c r="AW416" s="15" t="s">
        <v>32</v>
      </c>
      <c r="AX416" s="15" t="s">
        <v>71</v>
      </c>
      <c r="AY416" s="265" t="s">
        <v>144</v>
      </c>
    </row>
    <row r="417" s="13" customFormat="1">
      <c r="A417" s="13"/>
      <c r="B417" s="233"/>
      <c r="C417" s="234"/>
      <c r="D417" s="235" t="s">
        <v>155</v>
      </c>
      <c r="E417" s="236" t="s">
        <v>19</v>
      </c>
      <c r="F417" s="237" t="s">
        <v>558</v>
      </c>
      <c r="G417" s="234"/>
      <c r="H417" s="236" t="s">
        <v>19</v>
      </c>
      <c r="I417" s="238"/>
      <c r="J417" s="234"/>
      <c r="K417" s="234"/>
      <c r="L417" s="239"/>
      <c r="M417" s="240"/>
      <c r="N417" s="241"/>
      <c r="O417" s="241"/>
      <c r="P417" s="241"/>
      <c r="Q417" s="241"/>
      <c r="R417" s="241"/>
      <c r="S417" s="241"/>
      <c r="T417" s="242"/>
      <c r="U417" s="13"/>
      <c r="V417" s="13"/>
      <c r="W417" s="13"/>
      <c r="X417" s="13"/>
      <c r="Y417" s="13"/>
      <c r="Z417" s="13"/>
      <c r="AA417" s="13"/>
      <c r="AB417" s="13"/>
      <c r="AC417" s="13"/>
      <c r="AD417" s="13"/>
      <c r="AE417" s="13"/>
      <c r="AT417" s="243" t="s">
        <v>155</v>
      </c>
      <c r="AU417" s="243" t="s">
        <v>80</v>
      </c>
      <c r="AV417" s="13" t="s">
        <v>78</v>
      </c>
      <c r="AW417" s="13" t="s">
        <v>32</v>
      </c>
      <c r="AX417" s="13" t="s">
        <v>71</v>
      </c>
      <c r="AY417" s="243" t="s">
        <v>144</v>
      </c>
    </row>
    <row r="418" s="14" customFormat="1">
      <c r="A418" s="14"/>
      <c r="B418" s="244"/>
      <c r="C418" s="245"/>
      <c r="D418" s="235" t="s">
        <v>155</v>
      </c>
      <c r="E418" s="246" t="s">
        <v>19</v>
      </c>
      <c r="F418" s="247" t="s">
        <v>559</v>
      </c>
      <c r="G418" s="245"/>
      <c r="H418" s="248">
        <v>3.1800000000000002</v>
      </c>
      <c r="I418" s="249"/>
      <c r="J418" s="245"/>
      <c r="K418" s="245"/>
      <c r="L418" s="250"/>
      <c r="M418" s="251"/>
      <c r="N418" s="252"/>
      <c r="O418" s="252"/>
      <c r="P418" s="252"/>
      <c r="Q418" s="252"/>
      <c r="R418" s="252"/>
      <c r="S418" s="252"/>
      <c r="T418" s="253"/>
      <c r="U418" s="14"/>
      <c r="V418" s="14"/>
      <c r="W418" s="14"/>
      <c r="X418" s="14"/>
      <c r="Y418" s="14"/>
      <c r="Z418" s="14"/>
      <c r="AA418" s="14"/>
      <c r="AB418" s="14"/>
      <c r="AC418" s="14"/>
      <c r="AD418" s="14"/>
      <c r="AE418" s="14"/>
      <c r="AT418" s="254" t="s">
        <v>155</v>
      </c>
      <c r="AU418" s="254" t="s">
        <v>80</v>
      </c>
      <c r="AV418" s="14" t="s">
        <v>80</v>
      </c>
      <c r="AW418" s="14" t="s">
        <v>32</v>
      </c>
      <c r="AX418" s="14" t="s">
        <v>71</v>
      </c>
      <c r="AY418" s="254" t="s">
        <v>144</v>
      </c>
    </row>
    <row r="419" s="15" customFormat="1">
      <c r="A419" s="15"/>
      <c r="B419" s="255"/>
      <c r="C419" s="256"/>
      <c r="D419" s="235" t="s">
        <v>155</v>
      </c>
      <c r="E419" s="257" t="s">
        <v>19</v>
      </c>
      <c r="F419" s="258" t="s">
        <v>189</v>
      </c>
      <c r="G419" s="256"/>
      <c r="H419" s="259">
        <v>3.1800000000000002</v>
      </c>
      <c r="I419" s="260"/>
      <c r="J419" s="256"/>
      <c r="K419" s="256"/>
      <c r="L419" s="261"/>
      <c r="M419" s="262"/>
      <c r="N419" s="263"/>
      <c r="O419" s="263"/>
      <c r="P419" s="263"/>
      <c r="Q419" s="263"/>
      <c r="R419" s="263"/>
      <c r="S419" s="263"/>
      <c r="T419" s="264"/>
      <c r="U419" s="15"/>
      <c r="V419" s="15"/>
      <c r="W419" s="15"/>
      <c r="X419" s="15"/>
      <c r="Y419" s="15"/>
      <c r="Z419" s="15"/>
      <c r="AA419" s="15"/>
      <c r="AB419" s="15"/>
      <c r="AC419" s="15"/>
      <c r="AD419" s="15"/>
      <c r="AE419" s="15"/>
      <c r="AT419" s="265" t="s">
        <v>155</v>
      </c>
      <c r="AU419" s="265" t="s">
        <v>80</v>
      </c>
      <c r="AV419" s="15" t="s">
        <v>164</v>
      </c>
      <c r="AW419" s="15" t="s">
        <v>32</v>
      </c>
      <c r="AX419" s="15" t="s">
        <v>71</v>
      </c>
      <c r="AY419" s="265" t="s">
        <v>144</v>
      </c>
    </row>
    <row r="420" s="13" customFormat="1">
      <c r="A420" s="13"/>
      <c r="B420" s="233"/>
      <c r="C420" s="234"/>
      <c r="D420" s="235" t="s">
        <v>155</v>
      </c>
      <c r="E420" s="236" t="s">
        <v>19</v>
      </c>
      <c r="F420" s="237" t="s">
        <v>547</v>
      </c>
      <c r="G420" s="234"/>
      <c r="H420" s="236" t="s">
        <v>19</v>
      </c>
      <c r="I420" s="238"/>
      <c r="J420" s="234"/>
      <c r="K420" s="234"/>
      <c r="L420" s="239"/>
      <c r="M420" s="240"/>
      <c r="N420" s="241"/>
      <c r="O420" s="241"/>
      <c r="P420" s="241"/>
      <c r="Q420" s="241"/>
      <c r="R420" s="241"/>
      <c r="S420" s="241"/>
      <c r="T420" s="242"/>
      <c r="U420" s="13"/>
      <c r="V420" s="13"/>
      <c r="W420" s="13"/>
      <c r="X420" s="13"/>
      <c r="Y420" s="13"/>
      <c r="Z420" s="13"/>
      <c r="AA420" s="13"/>
      <c r="AB420" s="13"/>
      <c r="AC420" s="13"/>
      <c r="AD420" s="13"/>
      <c r="AE420" s="13"/>
      <c r="AT420" s="243" t="s">
        <v>155</v>
      </c>
      <c r="AU420" s="243" t="s">
        <v>80</v>
      </c>
      <c r="AV420" s="13" t="s">
        <v>78</v>
      </c>
      <c r="AW420" s="13" t="s">
        <v>32</v>
      </c>
      <c r="AX420" s="13" t="s">
        <v>71</v>
      </c>
      <c r="AY420" s="243" t="s">
        <v>144</v>
      </c>
    </row>
    <row r="421" s="13" customFormat="1">
      <c r="A421" s="13"/>
      <c r="B421" s="233"/>
      <c r="C421" s="234"/>
      <c r="D421" s="235" t="s">
        <v>155</v>
      </c>
      <c r="E421" s="236" t="s">
        <v>19</v>
      </c>
      <c r="F421" s="237" t="s">
        <v>560</v>
      </c>
      <c r="G421" s="234"/>
      <c r="H421" s="236" t="s">
        <v>19</v>
      </c>
      <c r="I421" s="238"/>
      <c r="J421" s="234"/>
      <c r="K421" s="234"/>
      <c r="L421" s="239"/>
      <c r="M421" s="240"/>
      <c r="N421" s="241"/>
      <c r="O421" s="241"/>
      <c r="P421" s="241"/>
      <c r="Q421" s="241"/>
      <c r="R421" s="241"/>
      <c r="S421" s="241"/>
      <c r="T421" s="242"/>
      <c r="U421" s="13"/>
      <c r="V421" s="13"/>
      <c r="W421" s="13"/>
      <c r="X421" s="13"/>
      <c r="Y421" s="13"/>
      <c r="Z421" s="13"/>
      <c r="AA421" s="13"/>
      <c r="AB421" s="13"/>
      <c r="AC421" s="13"/>
      <c r="AD421" s="13"/>
      <c r="AE421" s="13"/>
      <c r="AT421" s="243" t="s">
        <v>155</v>
      </c>
      <c r="AU421" s="243" t="s">
        <v>80</v>
      </c>
      <c r="AV421" s="13" t="s">
        <v>78</v>
      </c>
      <c r="AW421" s="13" t="s">
        <v>32</v>
      </c>
      <c r="AX421" s="13" t="s">
        <v>71</v>
      </c>
      <c r="AY421" s="243" t="s">
        <v>144</v>
      </c>
    </row>
    <row r="422" s="14" customFormat="1">
      <c r="A422" s="14"/>
      <c r="B422" s="244"/>
      <c r="C422" s="245"/>
      <c r="D422" s="235" t="s">
        <v>155</v>
      </c>
      <c r="E422" s="246" t="s">
        <v>19</v>
      </c>
      <c r="F422" s="247" t="s">
        <v>561</v>
      </c>
      <c r="G422" s="245"/>
      <c r="H422" s="248">
        <v>1.72</v>
      </c>
      <c r="I422" s="249"/>
      <c r="J422" s="245"/>
      <c r="K422" s="245"/>
      <c r="L422" s="250"/>
      <c r="M422" s="251"/>
      <c r="N422" s="252"/>
      <c r="O422" s="252"/>
      <c r="P422" s="252"/>
      <c r="Q422" s="252"/>
      <c r="R422" s="252"/>
      <c r="S422" s="252"/>
      <c r="T422" s="253"/>
      <c r="U422" s="14"/>
      <c r="V422" s="14"/>
      <c r="W422" s="14"/>
      <c r="X422" s="14"/>
      <c r="Y422" s="14"/>
      <c r="Z422" s="14"/>
      <c r="AA422" s="14"/>
      <c r="AB422" s="14"/>
      <c r="AC422" s="14"/>
      <c r="AD422" s="14"/>
      <c r="AE422" s="14"/>
      <c r="AT422" s="254" t="s">
        <v>155</v>
      </c>
      <c r="AU422" s="254" t="s">
        <v>80</v>
      </c>
      <c r="AV422" s="14" t="s">
        <v>80</v>
      </c>
      <c r="AW422" s="14" t="s">
        <v>32</v>
      </c>
      <c r="AX422" s="14" t="s">
        <v>71</v>
      </c>
      <c r="AY422" s="254" t="s">
        <v>144</v>
      </c>
    </row>
    <row r="423" s="15" customFormat="1">
      <c r="A423" s="15"/>
      <c r="B423" s="255"/>
      <c r="C423" s="256"/>
      <c r="D423" s="235" t="s">
        <v>155</v>
      </c>
      <c r="E423" s="257" t="s">
        <v>19</v>
      </c>
      <c r="F423" s="258" t="s">
        <v>189</v>
      </c>
      <c r="G423" s="256"/>
      <c r="H423" s="259">
        <v>1.72</v>
      </c>
      <c r="I423" s="260"/>
      <c r="J423" s="256"/>
      <c r="K423" s="256"/>
      <c r="L423" s="261"/>
      <c r="M423" s="262"/>
      <c r="N423" s="263"/>
      <c r="O423" s="263"/>
      <c r="P423" s="263"/>
      <c r="Q423" s="263"/>
      <c r="R423" s="263"/>
      <c r="S423" s="263"/>
      <c r="T423" s="264"/>
      <c r="U423" s="15"/>
      <c r="V423" s="15"/>
      <c r="W423" s="15"/>
      <c r="X423" s="15"/>
      <c r="Y423" s="15"/>
      <c r="Z423" s="15"/>
      <c r="AA423" s="15"/>
      <c r="AB423" s="15"/>
      <c r="AC423" s="15"/>
      <c r="AD423" s="15"/>
      <c r="AE423" s="15"/>
      <c r="AT423" s="265" t="s">
        <v>155</v>
      </c>
      <c r="AU423" s="265" t="s">
        <v>80</v>
      </c>
      <c r="AV423" s="15" t="s">
        <v>164</v>
      </c>
      <c r="AW423" s="15" t="s">
        <v>32</v>
      </c>
      <c r="AX423" s="15" t="s">
        <v>71</v>
      </c>
      <c r="AY423" s="265" t="s">
        <v>144</v>
      </c>
    </row>
    <row r="424" s="16" customFormat="1">
      <c r="A424" s="16"/>
      <c r="B424" s="266"/>
      <c r="C424" s="267"/>
      <c r="D424" s="235" t="s">
        <v>155</v>
      </c>
      <c r="E424" s="268" t="s">
        <v>19</v>
      </c>
      <c r="F424" s="269" t="s">
        <v>202</v>
      </c>
      <c r="G424" s="267"/>
      <c r="H424" s="270">
        <v>37.210000000000001</v>
      </c>
      <c r="I424" s="271"/>
      <c r="J424" s="267"/>
      <c r="K424" s="267"/>
      <c r="L424" s="272"/>
      <c r="M424" s="273"/>
      <c r="N424" s="274"/>
      <c r="O424" s="274"/>
      <c r="P424" s="274"/>
      <c r="Q424" s="274"/>
      <c r="R424" s="274"/>
      <c r="S424" s="274"/>
      <c r="T424" s="275"/>
      <c r="U424" s="16"/>
      <c r="V424" s="16"/>
      <c r="W424" s="16"/>
      <c r="X424" s="16"/>
      <c r="Y424" s="16"/>
      <c r="Z424" s="16"/>
      <c r="AA424" s="16"/>
      <c r="AB424" s="16"/>
      <c r="AC424" s="16"/>
      <c r="AD424" s="16"/>
      <c r="AE424" s="16"/>
      <c r="AT424" s="276" t="s">
        <v>155</v>
      </c>
      <c r="AU424" s="276" t="s">
        <v>80</v>
      </c>
      <c r="AV424" s="16" t="s">
        <v>151</v>
      </c>
      <c r="AW424" s="16" t="s">
        <v>32</v>
      </c>
      <c r="AX424" s="16" t="s">
        <v>78</v>
      </c>
      <c r="AY424" s="276" t="s">
        <v>144</v>
      </c>
    </row>
    <row r="425" s="12" customFormat="1" ht="22.8" customHeight="1">
      <c r="A425" s="12"/>
      <c r="B425" s="199"/>
      <c r="C425" s="200"/>
      <c r="D425" s="201" t="s">
        <v>70</v>
      </c>
      <c r="E425" s="213" t="s">
        <v>562</v>
      </c>
      <c r="F425" s="213" t="s">
        <v>563</v>
      </c>
      <c r="G425" s="200"/>
      <c r="H425" s="200"/>
      <c r="I425" s="203"/>
      <c r="J425" s="214">
        <f>BK425</f>
        <v>0</v>
      </c>
      <c r="K425" s="200"/>
      <c r="L425" s="205"/>
      <c r="M425" s="206"/>
      <c r="N425" s="207"/>
      <c r="O425" s="207"/>
      <c r="P425" s="208">
        <f>SUM(P426:P440)</f>
        <v>0</v>
      </c>
      <c r="Q425" s="207"/>
      <c r="R425" s="208">
        <f>SUM(R426:R440)</f>
        <v>0</v>
      </c>
      <c r="S425" s="207"/>
      <c r="T425" s="209">
        <f>SUM(T426:T440)</f>
        <v>0</v>
      </c>
      <c r="U425" s="12"/>
      <c r="V425" s="12"/>
      <c r="W425" s="12"/>
      <c r="X425" s="12"/>
      <c r="Y425" s="12"/>
      <c r="Z425" s="12"/>
      <c r="AA425" s="12"/>
      <c r="AB425" s="12"/>
      <c r="AC425" s="12"/>
      <c r="AD425" s="12"/>
      <c r="AE425" s="12"/>
      <c r="AR425" s="210" t="s">
        <v>78</v>
      </c>
      <c r="AT425" s="211" t="s">
        <v>70</v>
      </c>
      <c r="AU425" s="211" t="s">
        <v>78</v>
      </c>
      <c r="AY425" s="210" t="s">
        <v>144</v>
      </c>
      <c r="BK425" s="212">
        <f>SUM(BK426:BK440)</f>
        <v>0</v>
      </c>
    </row>
    <row r="426" s="2" customFormat="1" ht="24.15" customHeight="1">
      <c r="A426" s="40"/>
      <c r="B426" s="41"/>
      <c r="C426" s="215" t="s">
        <v>564</v>
      </c>
      <c r="D426" s="215" t="s">
        <v>146</v>
      </c>
      <c r="E426" s="216" t="s">
        <v>454</v>
      </c>
      <c r="F426" s="217" t="s">
        <v>455</v>
      </c>
      <c r="G426" s="218" t="s">
        <v>149</v>
      </c>
      <c r="H426" s="219">
        <v>3.5619999999999998</v>
      </c>
      <c r="I426" s="220"/>
      <c r="J426" s="221">
        <f>ROUND(I426*H426,2)</f>
        <v>0</v>
      </c>
      <c r="K426" s="217" t="s">
        <v>150</v>
      </c>
      <c r="L426" s="46"/>
      <c r="M426" s="222" t="s">
        <v>19</v>
      </c>
      <c r="N426" s="223" t="s">
        <v>42</v>
      </c>
      <c r="O426" s="86"/>
      <c r="P426" s="224">
        <f>O426*H426</f>
        <v>0</v>
      </c>
      <c r="Q426" s="224">
        <v>0</v>
      </c>
      <c r="R426" s="224">
        <f>Q426*H426</f>
        <v>0</v>
      </c>
      <c r="S426" s="224">
        <v>0</v>
      </c>
      <c r="T426" s="225">
        <f>S426*H426</f>
        <v>0</v>
      </c>
      <c r="U426" s="40"/>
      <c r="V426" s="40"/>
      <c r="W426" s="40"/>
      <c r="X426" s="40"/>
      <c r="Y426" s="40"/>
      <c r="Z426" s="40"/>
      <c r="AA426" s="40"/>
      <c r="AB426" s="40"/>
      <c r="AC426" s="40"/>
      <c r="AD426" s="40"/>
      <c r="AE426" s="40"/>
      <c r="AR426" s="226" t="s">
        <v>151</v>
      </c>
      <c r="AT426" s="226" t="s">
        <v>146</v>
      </c>
      <c r="AU426" s="226" t="s">
        <v>80</v>
      </c>
      <c r="AY426" s="19" t="s">
        <v>144</v>
      </c>
      <c r="BE426" s="227">
        <f>IF(N426="základní",J426,0)</f>
        <v>0</v>
      </c>
      <c r="BF426" s="227">
        <f>IF(N426="snížená",J426,0)</f>
        <v>0</v>
      </c>
      <c r="BG426" s="227">
        <f>IF(N426="zákl. přenesená",J426,0)</f>
        <v>0</v>
      </c>
      <c r="BH426" s="227">
        <f>IF(N426="sníž. přenesená",J426,0)</f>
        <v>0</v>
      </c>
      <c r="BI426" s="227">
        <f>IF(N426="nulová",J426,0)</f>
        <v>0</v>
      </c>
      <c r="BJ426" s="19" t="s">
        <v>78</v>
      </c>
      <c r="BK426" s="227">
        <f>ROUND(I426*H426,2)</f>
        <v>0</v>
      </c>
      <c r="BL426" s="19" t="s">
        <v>151</v>
      </c>
      <c r="BM426" s="226" t="s">
        <v>565</v>
      </c>
    </row>
    <row r="427" s="2" customFormat="1">
      <c r="A427" s="40"/>
      <c r="B427" s="41"/>
      <c r="C427" s="42"/>
      <c r="D427" s="228" t="s">
        <v>153</v>
      </c>
      <c r="E427" s="42"/>
      <c r="F427" s="229" t="s">
        <v>457</v>
      </c>
      <c r="G427" s="42"/>
      <c r="H427" s="42"/>
      <c r="I427" s="230"/>
      <c r="J427" s="42"/>
      <c r="K427" s="42"/>
      <c r="L427" s="46"/>
      <c r="M427" s="231"/>
      <c r="N427" s="232"/>
      <c r="O427" s="86"/>
      <c r="P427" s="86"/>
      <c r="Q427" s="86"/>
      <c r="R427" s="86"/>
      <c r="S427" s="86"/>
      <c r="T427" s="87"/>
      <c r="U427" s="40"/>
      <c r="V427" s="40"/>
      <c r="W427" s="40"/>
      <c r="X427" s="40"/>
      <c r="Y427" s="40"/>
      <c r="Z427" s="40"/>
      <c r="AA427" s="40"/>
      <c r="AB427" s="40"/>
      <c r="AC427" s="40"/>
      <c r="AD427" s="40"/>
      <c r="AE427" s="40"/>
      <c r="AT427" s="19" t="s">
        <v>153</v>
      </c>
      <c r="AU427" s="19" t="s">
        <v>80</v>
      </c>
    </row>
    <row r="428" s="13" customFormat="1">
      <c r="A428" s="13"/>
      <c r="B428" s="233"/>
      <c r="C428" s="234"/>
      <c r="D428" s="235" t="s">
        <v>155</v>
      </c>
      <c r="E428" s="236" t="s">
        <v>19</v>
      </c>
      <c r="F428" s="237" t="s">
        <v>566</v>
      </c>
      <c r="G428" s="234"/>
      <c r="H428" s="236" t="s">
        <v>19</v>
      </c>
      <c r="I428" s="238"/>
      <c r="J428" s="234"/>
      <c r="K428" s="234"/>
      <c r="L428" s="239"/>
      <c r="M428" s="240"/>
      <c r="N428" s="241"/>
      <c r="O428" s="241"/>
      <c r="P428" s="241"/>
      <c r="Q428" s="241"/>
      <c r="R428" s="241"/>
      <c r="S428" s="241"/>
      <c r="T428" s="242"/>
      <c r="U428" s="13"/>
      <c r="V428" s="13"/>
      <c r="W428" s="13"/>
      <c r="X428" s="13"/>
      <c r="Y428" s="13"/>
      <c r="Z428" s="13"/>
      <c r="AA428" s="13"/>
      <c r="AB428" s="13"/>
      <c r="AC428" s="13"/>
      <c r="AD428" s="13"/>
      <c r="AE428" s="13"/>
      <c r="AT428" s="243" t="s">
        <v>155</v>
      </c>
      <c r="AU428" s="243" t="s">
        <v>80</v>
      </c>
      <c r="AV428" s="13" t="s">
        <v>78</v>
      </c>
      <c r="AW428" s="13" t="s">
        <v>32</v>
      </c>
      <c r="AX428" s="13" t="s">
        <v>71</v>
      </c>
      <c r="AY428" s="243" t="s">
        <v>144</v>
      </c>
    </row>
    <row r="429" s="13" customFormat="1">
      <c r="A429" s="13"/>
      <c r="B429" s="233"/>
      <c r="C429" s="234"/>
      <c r="D429" s="235" t="s">
        <v>155</v>
      </c>
      <c r="E429" s="236" t="s">
        <v>19</v>
      </c>
      <c r="F429" s="237" t="s">
        <v>567</v>
      </c>
      <c r="G429" s="234"/>
      <c r="H429" s="236" t="s">
        <v>19</v>
      </c>
      <c r="I429" s="238"/>
      <c r="J429" s="234"/>
      <c r="K429" s="234"/>
      <c r="L429" s="239"/>
      <c r="M429" s="240"/>
      <c r="N429" s="241"/>
      <c r="O429" s="241"/>
      <c r="P429" s="241"/>
      <c r="Q429" s="241"/>
      <c r="R429" s="241"/>
      <c r="S429" s="241"/>
      <c r="T429" s="242"/>
      <c r="U429" s="13"/>
      <c r="V429" s="13"/>
      <c r="W429" s="13"/>
      <c r="X429" s="13"/>
      <c r="Y429" s="13"/>
      <c r="Z429" s="13"/>
      <c r="AA429" s="13"/>
      <c r="AB429" s="13"/>
      <c r="AC429" s="13"/>
      <c r="AD429" s="13"/>
      <c r="AE429" s="13"/>
      <c r="AT429" s="243" t="s">
        <v>155</v>
      </c>
      <c r="AU429" s="243" t="s">
        <v>80</v>
      </c>
      <c r="AV429" s="13" t="s">
        <v>78</v>
      </c>
      <c r="AW429" s="13" t="s">
        <v>32</v>
      </c>
      <c r="AX429" s="13" t="s">
        <v>71</v>
      </c>
      <c r="AY429" s="243" t="s">
        <v>144</v>
      </c>
    </row>
    <row r="430" s="13" customFormat="1">
      <c r="A430" s="13"/>
      <c r="B430" s="233"/>
      <c r="C430" s="234"/>
      <c r="D430" s="235" t="s">
        <v>155</v>
      </c>
      <c r="E430" s="236" t="s">
        <v>19</v>
      </c>
      <c r="F430" s="237" t="s">
        <v>460</v>
      </c>
      <c r="G430" s="234"/>
      <c r="H430" s="236" t="s">
        <v>19</v>
      </c>
      <c r="I430" s="238"/>
      <c r="J430" s="234"/>
      <c r="K430" s="234"/>
      <c r="L430" s="239"/>
      <c r="M430" s="240"/>
      <c r="N430" s="241"/>
      <c r="O430" s="241"/>
      <c r="P430" s="241"/>
      <c r="Q430" s="241"/>
      <c r="R430" s="241"/>
      <c r="S430" s="241"/>
      <c r="T430" s="242"/>
      <c r="U430" s="13"/>
      <c r="V430" s="13"/>
      <c r="W430" s="13"/>
      <c r="X430" s="13"/>
      <c r="Y430" s="13"/>
      <c r="Z430" s="13"/>
      <c r="AA430" s="13"/>
      <c r="AB430" s="13"/>
      <c r="AC430" s="13"/>
      <c r="AD430" s="13"/>
      <c r="AE430" s="13"/>
      <c r="AT430" s="243" t="s">
        <v>155</v>
      </c>
      <c r="AU430" s="243" t="s">
        <v>80</v>
      </c>
      <c r="AV430" s="13" t="s">
        <v>78</v>
      </c>
      <c r="AW430" s="13" t="s">
        <v>32</v>
      </c>
      <c r="AX430" s="13" t="s">
        <v>71</v>
      </c>
      <c r="AY430" s="243" t="s">
        <v>144</v>
      </c>
    </row>
    <row r="431" s="14" customFormat="1">
      <c r="A431" s="14"/>
      <c r="B431" s="244"/>
      <c r="C431" s="245"/>
      <c r="D431" s="235" t="s">
        <v>155</v>
      </c>
      <c r="E431" s="246" t="s">
        <v>19</v>
      </c>
      <c r="F431" s="247" t="s">
        <v>568</v>
      </c>
      <c r="G431" s="245"/>
      <c r="H431" s="248">
        <v>1.9079999999999999</v>
      </c>
      <c r="I431" s="249"/>
      <c r="J431" s="245"/>
      <c r="K431" s="245"/>
      <c r="L431" s="250"/>
      <c r="M431" s="251"/>
      <c r="N431" s="252"/>
      <c r="O431" s="252"/>
      <c r="P431" s="252"/>
      <c r="Q431" s="252"/>
      <c r="R431" s="252"/>
      <c r="S431" s="252"/>
      <c r="T431" s="253"/>
      <c r="U431" s="14"/>
      <c r="V431" s="14"/>
      <c r="W431" s="14"/>
      <c r="X431" s="14"/>
      <c r="Y431" s="14"/>
      <c r="Z431" s="14"/>
      <c r="AA431" s="14"/>
      <c r="AB431" s="14"/>
      <c r="AC431" s="14"/>
      <c r="AD431" s="14"/>
      <c r="AE431" s="14"/>
      <c r="AT431" s="254" t="s">
        <v>155</v>
      </c>
      <c r="AU431" s="254" t="s">
        <v>80</v>
      </c>
      <c r="AV431" s="14" t="s">
        <v>80</v>
      </c>
      <c r="AW431" s="14" t="s">
        <v>32</v>
      </c>
      <c r="AX431" s="14" t="s">
        <v>71</v>
      </c>
      <c r="AY431" s="254" t="s">
        <v>144</v>
      </c>
    </row>
    <row r="432" s="13" customFormat="1">
      <c r="A432" s="13"/>
      <c r="B432" s="233"/>
      <c r="C432" s="234"/>
      <c r="D432" s="235" t="s">
        <v>155</v>
      </c>
      <c r="E432" s="236" t="s">
        <v>19</v>
      </c>
      <c r="F432" s="237" t="s">
        <v>569</v>
      </c>
      <c r="G432" s="234"/>
      <c r="H432" s="236" t="s">
        <v>19</v>
      </c>
      <c r="I432" s="238"/>
      <c r="J432" s="234"/>
      <c r="K432" s="234"/>
      <c r="L432" s="239"/>
      <c r="M432" s="240"/>
      <c r="N432" s="241"/>
      <c r="O432" s="241"/>
      <c r="P432" s="241"/>
      <c r="Q432" s="241"/>
      <c r="R432" s="241"/>
      <c r="S432" s="241"/>
      <c r="T432" s="242"/>
      <c r="U432" s="13"/>
      <c r="V432" s="13"/>
      <c r="W432" s="13"/>
      <c r="X432" s="13"/>
      <c r="Y432" s="13"/>
      <c r="Z432" s="13"/>
      <c r="AA432" s="13"/>
      <c r="AB432" s="13"/>
      <c r="AC432" s="13"/>
      <c r="AD432" s="13"/>
      <c r="AE432" s="13"/>
      <c r="AT432" s="243" t="s">
        <v>155</v>
      </c>
      <c r="AU432" s="243" t="s">
        <v>80</v>
      </c>
      <c r="AV432" s="13" t="s">
        <v>78</v>
      </c>
      <c r="AW432" s="13" t="s">
        <v>32</v>
      </c>
      <c r="AX432" s="13" t="s">
        <v>71</v>
      </c>
      <c r="AY432" s="243" t="s">
        <v>144</v>
      </c>
    </row>
    <row r="433" s="14" customFormat="1">
      <c r="A433" s="14"/>
      <c r="B433" s="244"/>
      <c r="C433" s="245"/>
      <c r="D433" s="235" t="s">
        <v>155</v>
      </c>
      <c r="E433" s="246" t="s">
        <v>19</v>
      </c>
      <c r="F433" s="247" t="s">
        <v>570</v>
      </c>
      <c r="G433" s="245"/>
      <c r="H433" s="248">
        <v>1.6539999999999999</v>
      </c>
      <c r="I433" s="249"/>
      <c r="J433" s="245"/>
      <c r="K433" s="245"/>
      <c r="L433" s="250"/>
      <c r="M433" s="251"/>
      <c r="N433" s="252"/>
      <c r="O433" s="252"/>
      <c r="P433" s="252"/>
      <c r="Q433" s="252"/>
      <c r="R433" s="252"/>
      <c r="S433" s="252"/>
      <c r="T433" s="253"/>
      <c r="U433" s="14"/>
      <c r="V433" s="14"/>
      <c r="W433" s="14"/>
      <c r="X433" s="14"/>
      <c r="Y433" s="14"/>
      <c r="Z433" s="14"/>
      <c r="AA433" s="14"/>
      <c r="AB433" s="14"/>
      <c r="AC433" s="14"/>
      <c r="AD433" s="14"/>
      <c r="AE433" s="14"/>
      <c r="AT433" s="254" t="s">
        <v>155</v>
      </c>
      <c r="AU433" s="254" t="s">
        <v>80</v>
      </c>
      <c r="AV433" s="14" t="s">
        <v>80</v>
      </c>
      <c r="AW433" s="14" t="s">
        <v>32</v>
      </c>
      <c r="AX433" s="14" t="s">
        <v>71</v>
      </c>
      <c r="AY433" s="254" t="s">
        <v>144</v>
      </c>
    </row>
    <row r="434" s="16" customFormat="1">
      <c r="A434" s="16"/>
      <c r="B434" s="266"/>
      <c r="C434" s="267"/>
      <c r="D434" s="235" t="s">
        <v>155</v>
      </c>
      <c r="E434" s="268" t="s">
        <v>19</v>
      </c>
      <c r="F434" s="269" t="s">
        <v>202</v>
      </c>
      <c r="G434" s="267"/>
      <c r="H434" s="270">
        <v>3.5619999999999998</v>
      </c>
      <c r="I434" s="271"/>
      <c r="J434" s="267"/>
      <c r="K434" s="267"/>
      <c r="L434" s="272"/>
      <c r="M434" s="273"/>
      <c r="N434" s="274"/>
      <c r="O434" s="274"/>
      <c r="P434" s="274"/>
      <c r="Q434" s="274"/>
      <c r="R434" s="274"/>
      <c r="S434" s="274"/>
      <c r="T434" s="275"/>
      <c r="U434" s="16"/>
      <c r="V434" s="16"/>
      <c r="W434" s="16"/>
      <c r="X434" s="16"/>
      <c r="Y434" s="16"/>
      <c r="Z434" s="16"/>
      <c r="AA434" s="16"/>
      <c r="AB434" s="16"/>
      <c r="AC434" s="16"/>
      <c r="AD434" s="16"/>
      <c r="AE434" s="16"/>
      <c r="AT434" s="276" t="s">
        <v>155</v>
      </c>
      <c r="AU434" s="276" t="s">
        <v>80</v>
      </c>
      <c r="AV434" s="16" t="s">
        <v>151</v>
      </c>
      <c r="AW434" s="16" t="s">
        <v>32</v>
      </c>
      <c r="AX434" s="16" t="s">
        <v>78</v>
      </c>
      <c r="AY434" s="276" t="s">
        <v>144</v>
      </c>
    </row>
    <row r="435" s="2" customFormat="1" ht="16.5" customHeight="1">
      <c r="A435" s="40"/>
      <c r="B435" s="41"/>
      <c r="C435" s="215" t="s">
        <v>377</v>
      </c>
      <c r="D435" s="215" t="s">
        <v>146</v>
      </c>
      <c r="E435" s="216" t="s">
        <v>571</v>
      </c>
      <c r="F435" s="217" t="s">
        <v>572</v>
      </c>
      <c r="G435" s="218" t="s">
        <v>149</v>
      </c>
      <c r="H435" s="219">
        <v>3.5619999999999998</v>
      </c>
      <c r="I435" s="220"/>
      <c r="J435" s="221">
        <f>ROUND(I435*H435,2)</f>
        <v>0</v>
      </c>
      <c r="K435" s="217" t="s">
        <v>19</v>
      </c>
      <c r="L435" s="46"/>
      <c r="M435" s="222" t="s">
        <v>19</v>
      </c>
      <c r="N435" s="223" t="s">
        <v>42</v>
      </c>
      <c r="O435" s="86"/>
      <c r="P435" s="224">
        <f>O435*H435</f>
        <v>0</v>
      </c>
      <c r="Q435" s="224">
        <v>0</v>
      </c>
      <c r="R435" s="224">
        <f>Q435*H435</f>
        <v>0</v>
      </c>
      <c r="S435" s="224">
        <v>0</v>
      </c>
      <c r="T435" s="225">
        <f>S435*H435</f>
        <v>0</v>
      </c>
      <c r="U435" s="40"/>
      <c r="V435" s="40"/>
      <c r="W435" s="40"/>
      <c r="X435" s="40"/>
      <c r="Y435" s="40"/>
      <c r="Z435" s="40"/>
      <c r="AA435" s="40"/>
      <c r="AB435" s="40"/>
      <c r="AC435" s="40"/>
      <c r="AD435" s="40"/>
      <c r="AE435" s="40"/>
      <c r="AR435" s="226" t="s">
        <v>151</v>
      </c>
      <c r="AT435" s="226" t="s">
        <v>146</v>
      </c>
      <c r="AU435" s="226" t="s">
        <v>80</v>
      </c>
      <c r="AY435" s="19" t="s">
        <v>144</v>
      </c>
      <c r="BE435" s="227">
        <f>IF(N435="základní",J435,0)</f>
        <v>0</v>
      </c>
      <c r="BF435" s="227">
        <f>IF(N435="snížená",J435,0)</f>
        <v>0</v>
      </c>
      <c r="BG435" s="227">
        <f>IF(N435="zákl. přenesená",J435,0)</f>
        <v>0</v>
      </c>
      <c r="BH435" s="227">
        <f>IF(N435="sníž. přenesená",J435,0)</f>
        <v>0</v>
      </c>
      <c r="BI435" s="227">
        <f>IF(N435="nulová",J435,0)</f>
        <v>0</v>
      </c>
      <c r="BJ435" s="19" t="s">
        <v>78</v>
      </c>
      <c r="BK435" s="227">
        <f>ROUND(I435*H435,2)</f>
        <v>0</v>
      </c>
      <c r="BL435" s="19" t="s">
        <v>151</v>
      </c>
      <c r="BM435" s="226" t="s">
        <v>573</v>
      </c>
    </row>
    <row r="436" s="2" customFormat="1" ht="16.5" customHeight="1">
      <c r="A436" s="40"/>
      <c r="B436" s="41"/>
      <c r="C436" s="215" t="s">
        <v>574</v>
      </c>
      <c r="D436" s="215" t="s">
        <v>146</v>
      </c>
      <c r="E436" s="216" t="s">
        <v>488</v>
      </c>
      <c r="F436" s="217" t="s">
        <v>489</v>
      </c>
      <c r="G436" s="218" t="s">
        <v>149</v>
      </c>
      <c r="H436" s="219">
        <v>3.5619999999999998</v>
      </c>
      <c r="I436" s="220"/>
      <c r="J436" s="221">
        <f>ROUND(I436*H436,2)</f>
        <v>0</v>
      </c>
      <c r="K436" s="217" t="s">
        <v>19</v>
      </c>
      <c r="L436" s="46"/>
      <c r="M436" s="222" t="s">
        <v>19</v>
      </c>
      <c r="N436" s="223" t="s">
        <v>42</v>
      </c>
      <c r="O436" s="86"/>
      <c r="P436" s="224">
        <f>O436*H436</f>
        <v>0</v>
      </c>
      <c r="Q436" s="224">
        <v>0</v>
      </c>
      <c r="R436" s="224">
        <f>Q436*H436</f>
        <v>0</v>
      </c>
      <c r="S436" s="224">
        <v>0</v>
      </c>
      <c r="T436" s="225">
        <f>S436*H436</f>
        <v>0</v>
      </c>
      <c r="U436" s="40"/>
      <c r="V436" s="40"/>
      <c r="W436" s="40"/>
      <c r="X436" s="40"/>
      <c r="Y436" s="40"/>
      <c r="Z436" s="40"/>
      <c r="AA436" s="40"/>
      <c r="AB436" s="40"/>
      <c r="AC436" s="40"/>
      <c r="AD436" s="40"/>
      <c r="AE436" s="40"/>
      <c r="AR436" s="226" t="s">
        <v>151</v>
      </c>
      <c r="AT436" s="226" t="s">
        <v>146</v>
      </c>
      <c r="AU436" s="226" t="s">
        <v>80</v>
      </c>
      <c r="AY436" s="19" t="s">
        <v>144</v>
      </c>
      <c r="BE436" s="227">
        <f>IF(N436="základní",J436,0)</f>
        <v>0</v>
      </c>
      <c r="BF436" s="227">
        <f>IF(N436="snížená",J436,0)</f>
        <v>0</v>
      </c>
      <c r="BG436" s="227">
        <f>IF(N436="zákl. přenesená",J436,0)</f>
        <v>0</v>
      </c>
      <c r="BH436" s="227">
        <f>IF(N436="sníž. přenesená",J436,0)</f>
        <v>0</v>
      </c>
      <c r="BI436" s="227">
        <f>IF(N436="nulová",J436,0)</f>
        <v>0</v>
      </c>
      <c r="BJ436" s="19" t="s">
        <v>78</v>
      </c>
      <c r="BK436" s="227">
        <f>ROUND(I436*H436,2)</f>
        <v>0</v>
      </c>
      <c r="BL436" s="19" t="s">
        <v>151</v>
      </c>
      <c r="BM436" s="226" t="s">
        <v>575</v>
      </c>
    </row>
    <row r="437" s="2" customFormat="1" ht="24.15" customHeight="1">
      <c r="A437" s="40"/>
      <c r="B437" s="41"/>
      <c r="C437" s="215" t="s">
        <v>441</v>
      </c>
      <c r="D437" s="215" t="s">
        <v>146</v>
      </c>
      <c r="E437" s="216" t="s">
        <v>503</v>
      </c>
      <c r="F437" s="217" t="s">
        <v>504</v>
      </c>
      <c r="G437" s="218" t="s">
        <v>149</v>
      </c>
      <c r="H437" s="219">
        <v>3.5619999999999998</v>
      </c>
      <c r="I437" s="220"/>
      <c r="J437" s="221">
        <f>ROUND(I437*H437,2)</f>
        <v>0</v>
      </c>
      <c r="K437" s="217" t="s">
        <v>19</v>
      </c>
      <c r="L437" s="46"/>
      <c r="M437" s="222" t="s">
        <v>19</v>
      </c>
      <c r="N437" s="223" t="s">
        <v>42</v>
      </c>
      <c r="O437" s="86"/>
      <c r="P437" s="224">
        <f>O437*H437</f>
        <v>0</v>
      </c>
      <c r="Q437" s="224">
        <v>0</v>
      </c>
      <c r="R437" s="224">
        <f>Q437*H437</f>
        <v>0</v>
      </c>
      <c r="S437" s="224">
        <v>0</v>
      </c>
      <c r="T437" s="225">
        <f>S437*H437</f>
        <v>0</v>
      </c>
      <c r="U437" s="40"/>
      <c r="V437" s="40"/>
      <c r="W437" s="40"/>
      <c r="X437" s="40"/>
      <c r="Y437" s="40"/>
      <c r="Z437" s="40"/>
      <c r="AA437" s="40"/>
      <c r="AB437" s="40"/>
      <c r="AC437" s="40"/>
      <c r="AD437" s="40"/>
      <c r="AE437" s="40"/>
      <c r="AR437" s="226" t="s">
        <v>151</v>
      </c>
      <c r="AT437" s="226" t="s">
        <v>146</v>
      </c>
      <c r="AU437" s="226" t="s">
        <v>80</v>
      </c>
      <c r="AY437" s="19" t="s">
        <v>144</v>
      </c>
      <c r="BE437" s="227">
        <f>IF(N437="základní",J437,0)</f>
        <v>0</v>
      </c>
      <c r="BF437" s="227">
        <f>IF(N437="snížená",J437,0)</f>
        <v>0</v>
      </c>
      <c r="BG437" s="227">
        <f>IF(N437="zákl. přenesená",J437,0)</f>
        <v>0</v>
      </c>
      <c r="BH437" s="227">
        <f>IF(N437="sníž. přenesená",J437,0)</f>
        <v>0</v>
      </c>
      <c r="BI437" s="227">
        <f>IF(N437="nulová",J437,0)</f>
        <v>0</v>
      </c>
      <c r="BJ437" s="19" t="s">
        <v>78</v>
      </c>
      <c r="BK437" s="227">
        <f>ROUND(I437*H437,2)</f>
        <v>0</v>
      </c>
      <c r="BL437" s="19" t="s">
        <v>151</v>
      </c>
      <c r="BM437" s="226" t="s">
        <v>576</v>
      </c>
    </row>
    <row r="438" s="2" customFormat="1" ht="24.15" customHeight="1">
      <c r="A438" s="40"/>
      <c r="B438" s="41"/>
      <c r="C438" s="215" t="s">
        <v>485</v>
      </c>
      <c r="D438" s="215" t="s">
        <v>146</v>
      </c>
      <c r="E438" s="216" t="s">
        <v>577</v>
      </c>
      <c r="F438" s="217" t="s">
        <v>578</v>
      </c>
      <c r="G438" s="218" t="s">
        <v>579</v>
      </c>
      <c r="H438" s="219">
        <v>1</v>
      </c>
      <c r="I438" s="220"/>
      <c r="J438" s="221">
        <f>ROUND(I438*H438,2)</f>
        <v>0</v>
      </c>
      <c r="K438" s="217" t="s">
        <v>19</v>
      </c>
      <c r="L438" s="46"/>
      <c r="M438" s="222" t="s">
        <v>19</v>
      </c>
      <c r="N438" s="223" t="s">
        <v>42</v>
      </c>
      <c r="O438" s="86"/>
      <c r="P438" s="224">
        <f>O438*H438</f>
        <v>0</v>
      </c>
      <c r="Q438" s="224">
        <v>0</v>
      </c>
      <c r="R438" s="224">
        <f>Q438*H438</f>
        <v>0</v>
      </c>
      <c r="S438" s="224">
        <v>0</v>
      </c>
      <c r="T438" s="225">
        <f>S438*H438</f>
        <v>0</v>
      </c>
      <c r="U438" s="40"/>
      <c r="V438" s="40"/>
      <c r="W438" s="40"/>
      <c r="X438" s="40"/>
      <c r="Y438" s="40"/>
      <c r="Z438" s="40"/>
      <c r="AA438" s="40"/>
      <c r="AB438" s="40"/>
      <c r="AC438" s="40"/>
      <c r="AD438" s="40"/>
      <c r="AE438" s="40"/>
      <c r="AR438" s="226" t="s">
        <v>151</v>
      </c>
      <c r="AT438" s="226" t="s">
        <v>146</v>
      </c>
      <c r="AU438" s="226" t="s">
        <v>80</v>
      </c>
      <c r="AY438" s="19" t="s">
        <v>144</v>
      </c>
      <c r="BE438" s="227">
        <f>IF(N438="základní",J438,0)</f>
        <v>0</v>
      </c>
      <c r="BF438" s="227">
        <f>IF(N438="snížená",J438,0)</f>
        <v>0</v>
      </c>
      <c r="BG438" s="227">
        <f>IF(N438="zákl. přenesená",J438,0)</f>
        <v>0</v>
      </c>
      <c r="BH438" s="227">
        <f>IF(N438="sníž. přenesená",J438,0)</f>
        <v>0</v>
      </c>
      <c r="BI438" s="227">
        <f>IF(N438="nulová",J438,0)</f>
        <v>0</v>
      </c>
      <c r="BJ438" s="19" t="s">
        <v>78</v>
      </c>
      <c r="BK438" s="227">
        <f>ROUND(I438*H438,2)</f>
        <v>0</v>
      </c>
      <c r="BL438" s="19" t="s">
        <v>151</v>
      </c>
      <c r="BM438" s="226" t="s">
        <v>580</v>
      </c>
    </row>
    <row r="439" s="2" customFormat="1" ht="21.75" customHeight="1">
      <c r="A439" s="40"/>
      <c r="B439" s="41"/>
      <c r="C439" s="215" t="s">
        <v>581</v>
      </c>
      <c r="D439" s="215" t="s">
        <v>146</v>
      </c>
      <c r="E439" s="216" t="s">
        <v>582</v>
      </c>
      <c r="F439" s="217" t="s">
        <v>583</v>
      </c>
      <c r="G439" s="218" t="s">
        <v>149</v>
      </c>
      <c r="H439" s="219">
        <v>3.5619999999999998</v>
      </c>
      <c r="I439" s="220"/>
      <c r="J439" s="221">
        <f>ROUND(I439*H439,2)</f>
        <v>0</v>
      </c>
      <c r="K439" s="217" t="s">
        <v>19</v>
      </c>
      <c r="L439" s="46"/>
      <c r="M439" s="222" t="s">
        <v>19</v>
      </c>
      <c r="N439" s="223" t="s">
        <v>42</v>
      </c>
      <c r="O439" s="86"/>
      <c r="P439" s="224">
        <f>O439*H439</f>
        <v>0</v>
      </c>
      <c r="Q439" s="224">
        <v>0</v>
      </c>
      <c r="R439" s="224">
        <f>Q439*H439</f>
        <v>0</v>
      </c>
      <c r="S439" s="224">
        <v>0</v>
      </c>
      <c r="T439" s="225">
        <f>S439*H439</f>
        <v>0</v>
      </c>
      <c r="U439" s="40"/>
      <c r="V439" s="40"/>
      <c r="W439" s="40"/>
      <c r="X439" s="40"/>
      <c r="Y439" s="40"/>
      <c r="Z439" s="40"/>
      <c r="AA439" s="40"/>
      <c r="AB439" s="40"/>
      <c r="AC439" s="40"/>
      <c r="AD439" s="40"/>
      <c r="AE439" s="40"/>
      <c r="AR439" s="226" t="s">
        <v>151</v>
      </c>
      <c r="AT439" s="226" t="s">
        <v>146</v>
      </c>
      <c r="AU439" s="226" t="s">
        <v>80</v>
      </c>
      <c r="AY439" s="19" t="s">
        <v>144</v>
      </c>
      <c r="BE439" s="227">
        <f>IF(N439="základní",J439,0)</f>
        <v>0</v>
      </c>
      <c r="BF439" s="227">
        <f>IF(N439="snížená",J439,0)</f>
        <v>0</v>
      </c>
      <c r="BG439" s="227">
        <f>IF(N439="zákl. přenesená",J439,0)</f>
        <v>0</v>
      </c>
      <c r="BH439" s="227">
        <f>IF(N439="sníž. přenesená",J439,0)</f>
        <v>0</v>
      </c>
      <c r="BI439" s="227">
        <f>IF(N439="nulová",J439,0)</f>
        <v>0</v>
      </c>
      <c r="BJ439" s="19" t="s">
        <v>78</v>
      </c>
      <c r="BK439" s="227">
        <f>ROUND(I439*H439,2)</f>
        <v>0</v>
      </c>
      <c r="BL439" s="19" t="s">
        <v>151</v>
      </c>
      <c r="BM439" s="226" t="s">
        <v>584</v>
      </c>
    </row>
    <row r="440" s="2" customFormat="1" ht="16.5" customHeight="1">
      <c r="A440" s="40"/>
      <c r="B440" s="41"/>
      <c r="C440" s="215" t="s">
        <v>585</v>
      </c>
      <c r="D440" s="215" t="s">
        <v>146</v>
      </c>
      <c r="E440" s="216" t="s">
        <v>586</v>
      </c>
      <c r="F440" s="217" t="s">
        <v>587</v>
      </c>
      <c r="G440" s="218" t="s">
        <v>149</v>
      </c>
      <c r="H440" s="219">
        <v>3.5619999999999998</v>
      </c>
      <c r="I440" s="220"/>
      <c r="J440" s="221">
        <f>ROUND(I440*H440,2)</f>
        <v>0</v>
      </c>
      <c r="K440" s="217" t="s">
        <v>19</v>
      </c>
      <c r="L440" s="46"/>
      <c r="M440" s="222" t="s">
        <v>19</v>
      </c>
      <c r="N440" s="223" t="s">
        <v>42</v>
      </c>
      <c r="O440" s="86"/>
      <c r="P440" s="224">
        <f>O440*H440</f>
        <v>0</v>
      </c>
      <c r="Q440" s="224">
        <v>0</v>
      </c>
      <c r="R440" s="224">
        <f>Q440*H440</f>
        <v>0</v>
      </c>
      <c r="S440" s="224">
        <v>0</v>
      </c>
      <c r="T440" s="225">
        <f>S440*H440</f>
        <v>0</v>
      </c>
      <c r="U440" s="40"/>
      <c r="V440" s="40"/>
      <c r="W440" s="40"/>
      <c r="X440" s="40"/>
      <c r="Y440" s="40"/>
      <c r="Z440" s="40"/>
      <c r="AA440" s="40"/>
      <c r="AB440" s="40"/>
      <c r="AC440" s="40"/>
      <c r="AD440" s="40"/>
      <c r="AE440" s="40"/>
      <c r="AR440" s="226" t="s">
        <v>151</v>
      </c>
      <c r="AT440" s="226" t="s">
        <v>146</v>
      </c>
      <c r="AU440" s="226" t="s">
        <v>80</v>
      </c>
      <c r="AY440" s="19" t="s">
        <v>144</v>
      </c>
      <c r="BE440" s="227">
        <f>IF(N440="základní",J440,0)</f>
        <v>0</v>
      </c>
      <c r="BF440" s="227">
        <f>IF(N440="snížená",J440,0)</f>
        <v>0</v>
      </c>
      <c r="BG440" s="227">
        <f>IF(N440="zákl. přenesená",J440,0)</f>
        <v>0</v>
      </c>
      <c r="BH440" s="227">
        <f>IF(N440="sníž. přenesená",J440,0)</f>
        <v>0</v>
      </c>
      <c r="BI440" s="227">
        <f>IF(N440="nulová",J440,0)</f>
        <v>0</v>
      </c>
      <c r="BJ440" s="19" t="s">
        <v>78</v>
      </c>
      <c r="BK440" s="227">
        <f>ROUND(I440*H440,2)</f>
        <v>0</v>
      </c>
      <c r="BL440" s="19" t="s">
        <v>151</v>
      </c>
      <c r="BM440" s="226" t="s">
        <v>588</v>
      </c>
    </row>
    <row r="441" s="12" customFormat="1" ht="22.8" customHeight="1">
      <c r="A441" s="12"/>
      <c r="B441" s="199"/>
      <c r="C441" s="200"/>
      <c r="D441" s="201" t="s">
        <v>70</v>
      </c>
      <c r="E441" s="213" t="s">
        <v>589</v>
      </c>
      <c r="F441" s="213" t="s">
        <v>590</v>
      </c>
      <c r="G441" s="200"/>
      <c r="H441" s="200"/>
      <c r="I441" s="203"/>
      <c r="J441" s="214">
        <f>BK441</f>
        <v>0</v>
      </c>
      <c r="K441" s="200"/>
      <c r="L441" s="205"/>
      <c r="M441" s="206"/>
      <c r="N441" s="207"/>
      <c r="O441" s="207"/>
      <c r="P441" s="208">
        <f>SUM(P442:P464)</f>
        <v>0</v>
      </c>
      <c r="Q441" s="207"/>
      <c r="R441" s="208">
        <f>SUM(R442:R464)</f>
        <v>0.12905999999999998</v>
      </c>
      <c r="S441" s="207"/>
      <c r="T441" s="209">
        <f>SUM(T442:T464)</f>
        <v>0.13200000000000001</v>
      </c>
      <c r="U441" s="12"/>
      <c r="V441" s="12"/>
      <c r="W441" s="12"/>
      <c r="X441" s="12"/>
      <c r="Y441" s="12"/>
      <c r="Z441" s="12"/>
      <c r="AA441" s="12"/>
      <c r="AB441" s="12"/>
      <c r="AC441" s="12"/>
      <c r="AD441" s="12"/>
      <c r="AE441" s="12"/>
      <c r="AR441" s="210" t="s">
        <v>78</v>
      </c>
      <c r="AT441" s="211" t="s">
        <v>70</v>
      </c>
      <c r="AU441" s="211" t="s">
        <v>78</v>
      </c>
      <c r="AY441" s="210" t="s">
        <v>144</v>
      </c>
      <c r="BK441" s="212">
        <f>SUM(BK442:BK464)</f>
        <v>0</v>
      </c>
    </row>
    <row r="442" s="2" customFormat="1" ht="24.15" customHeight="1">
      <c r="A442" s="40"/>
      <c r="B442" s="41"/>
      <c r="C442" s="215" t="s">
        <v>591</v>
      </c>
      <c r="D442" s="215" t="s">
        <v>146</v>
      </c>
      <c r="E442" s="216" t="s">
        <v>592</v>
      </c>
      <c r="F442" s="217" t="s">
        <v>593</v>
      </c>
      <c r="G442" s="218" t="s">
        <v>149</v>
      </c>
      <c r="H442" s="219">
        <v>2</v>
      </c>
      <c r="I442" s="220"/>
      <c r="J442" s="221">
        <f>ROUND(I442*H442,2)</f>
        <v>0</v>
      </c>
      <c r="K442" s="217" t="s">
        <v>150</v>
      </c>
      <c r="L442" s="46"/>
      <c r="M442" s="222" t="s">
        <v>19</v>
      </c>
      <c r="N442" s="223" t="s">
        <v>42</v>
      </c>
      <c r="O442" s="86"/>
      <c r="P442" s="224">
        <f>O442*H442</f>
        <v>0</v>
      </c>
      <c r="Q442" s="224">
        <v>0</v>
      </c>
      <c r="R442" s="224">
        <f>Q442*H442</f>
        <v>0</v>
      </c>
      <c r="S442" s="224">
        <v>0.066000000000000003</v>
      </c>
      <c r="T442" s="225">
        <f>S442*H442</f>
        <v>0.13200000000000001</v>
      </c>
      <c r="U442" s="40"/>
      <c r="V442" s="40"/>
      <c r="W442" s="40"/>
      <c r="X442" s="40"/>
      <c r="Y442" s="40"/>
      <c r="Z442" s="40"/>
      <c r="AA442" s="40"/>
      <c r="AB442" s="40"/>
      <c r="AC442" s="40"/>
      <c r="AD442" s="40"/>
      <c r="AE442" s="40"/>
      <c r="AR442" s="226" t="s">
        <v>151</v>
      </c>
      <c r="AT442" s="226" t="s">
        <v>146</v>
      </c>
      <c r="AU442" s="226" t="s">
        <v>80</v>
      </c>
      <c r="AY442" s="19" t="s">
        <v>144</v>
      </c>
      <c r="BE442" s="227">
        <f>IF(N442="základní",J442,0)</f>
        <v>0</v>
      </c>
      <c r="BF442" s="227">
        <f>IF(N442="snížená",J442,0)</f>
        <v>0</v>
      </c>
      <c r="BG442" s="227">
        <f>IF(N442="zákl. přenesená",J442,0)</f>
        <v>0</v>
      </c>
      <c r="BH442" s="227">
        <f>IF(N442="sníž. přenesená",J442,0)</f>
        <v>0</v>
      </c>
      <c r="BI442" s="227">
        <f>IF(N442="nulová",J442,0)</f>
        <v>0</v>
      </c>
      <c r="BJ442" s="19" t="s">
        <v>78</v>
      </c>
      <c r="BK442" s="227">
        <f>ROUND(I442*H442,2)</f>
        <v>0</v>
      </c>
      <c r="BL442" s="19" t="s">
        <v>151</v>
      </c>
      <c r="BM442" s="226" t="s">
        <v>594</v>
      </c>
    </row>
    <row r="443" s="2" customFormat="1">
      <c r="A443" s="40"/>
      <c r="B443" s="41"/>
      <c r="C443" s="42"/>
      <c r="D443" s="228" t="s">
        <v>153</v>
      </c>
      <c r="E443" s="42"/>
      <c r="F443" s="229" t="s">
        <v>595</v>
      </c>
      <c r="G443" s="42"/>
      <c r="H443" s="42"/>
      <c r="I443" s="230"/>
      <c r="J443" s="42"/>
      <c r="K443" s="42"/>
      <c r="L443" s="46"/>
      <c r="M443" s="231"/>
      <c r="N443" s="232"/>
      <c r="O443" s="86"/>
      <c r="P443" s="86"/>
      <c r="Q443" s="86"/>
      <c r="R443" s="86"/>
      <c r="S443" s="86"/>
      <c r="T443" s="87"/>
      <c r="U443" s="40"/>
      <c r="V443" s="40"/>
      <c r="W443" s="40"/>
      <c r="X443" s="40"/>
      <c r="Y443" s="40"/>
      <c r="Z443" s="40"/>
      <c r="AA443" s="40"/>
      <c r="AB443" s="40"/>
      <c r="AC443" s="40"/>
      <c r="AD443" s="40"/>
      <c r="AE443" s="40"/>
      <c r="AT443" s="19" t="s">
        <v>153</v>
      </c>
      <c r="AU443" s="19" t="s">
        <v>80</v>
      </c>
    </row>
    <row r="444" s="13" customFormat="1">
      <c r="A444" s="13"/>
      <c r="B444" s="233"/>
      <c r="C444" s="234"/>
      <c r="D444" s="235" t="s">
        <v>155</v>
      </c>
      <c r="E444" s="236" t="s">
        <v>19</v>
      </c>
      <c r="F444" s="237" t="s">
        <v>596</v>
      </c>
      <c r="G444" s="234"/>
      <c r="H444" s="236" t="s">
        <v>19</v>
      </c>
      <c r="I444" s="238"/>
      <c r="J444" s="234"/>
      <c r="K444" s="234"/>
      <c r="L444" s="239"/>
      <c r="M444" s="240"/>
      <c r="N444" s="241"/>
      <c r="O444" s="241"/>
      <c r="P444" s="241"/>
      <c r="Q444" s="241"/>
      <c r="R444" s="241"/>
      <c r="S444" s="241"/>
      <c r="T444" s="242"/>
      <c r="U444" s="13"/>
      <c r="V444" s="13"/>
      <c r="W444" s="13"/>
      <c r="X444" s="13"/>
      <c r="Y444" s="13"/>
      <c r="Z444" s="13"/>
      <c r="AA444" s="13"/>
      <c r="AB444" s="13"/>
      <c r="AC444" s="13"/>
      <c r="AD444" s="13"/>
      <c r="AE444" s="13"/>
      <c r="AT444" s="243" t="s">
        <v>155</v>
      </c>
      <c r="AU444" s="243" t="s">
        <v>80</v>
      </c>
      <c r="AV444" s="13" t="s">
        <v>78</v>
      </c>
      <c r="AW444" s="13" t="s">
        <v>32</v>
      </c>
      <c r="AX444" s="13" t="s">
        <v>71</v>
      </c>
      <c r="AY444" s="243" t="s">
        <v>144</v>
      </c>
    </row>
    <row r="445" s="14" customFormat="1">
      <c r="A445" s="14"/>
      <c r="B445" s="244"/>
      <c r="C445" s="245"/>
      <c r="D445" s="235" t="s">
        <v>155</v>
      </c>
      <c r="E445" s="246" t="s">
        <v>19</v>
      </c>
      <c r="F445" s="247" t="s">
        <v>597</v>
      </c>
      <c r="G445" s="245"/>
      <c r="H445" s="248">
        <v>2</v>
      </c>
      <c r="I445" s="249"/>
      <c r="J445" s="245"/>
      <c r="K445" s="245"/>
      <c r="L445" s="250"/>
      <c r="M445" s="251"/>
      <c r="N445" s="252"/>
      <c r="O445" s="252"/>
      <c r="P445" s="252"/>
      <c r="Q445" s="252"/>
      <c r="R445" s="252"/>
      <c r="S445" s="252"/>
      <c r="T445" s="253"/>
      <c r="U445" s="14"/>
      <c r="V445" s="14"/>
      <c r="W445" s="14"/>
      <c r="X445" s="14"/>
      <c r="Y445" s="14"/>
      <c r="Z445" s="14"/>
      <c r="AA445" s="14"/>
      <c r="AB445" s="14"/>
      <c r="AC445" s="14"/>
      <c r="AD445" s="14"/>
      <c r="AE445" s="14"/>
      <c r="AT445" s="254" t="s">
        <v>155</v>
      </c>
      <c r="AU445" s="254" t="s">
        <v>80</v>
      </c>
      <c r="AV445" s="14" t="s">
        <v>80</v>
      </c>
      <c r="AW445" s="14" t="s">
        <v>32</v>
      </c>
      <c r="AX445" s="14" t="s">
        <v>78</v>
      </c>
      <c r="AY445" s="254" t="s">
        <v>144</v>
      </c>
    </row>
    <row r="446" s="2" customFormat="1" ht="24.15" customHeight="1">
      <c r="A446" s="40"/>
      <c r="B446" s="41"/>
      <c r="C446" s="215" t="s">
        <v>598</v>
      </c>
      <c r="D446" s="215" t="s">
        <v>146</v>
      </c>
      <c r="E446" s="216" t="s">
        <v>599</v>
      </c>
      <c r="F446" s="217" t="s">
        <v>600</v>
      </c>
      <c r="G446" s="218" t="s">
        <v>149</v>
      </c>
      <c r="H446" s="219">
        <v>2</v>
      </c>
      <c r="I446" s="220"/>
      <c r="J446" s="221">
        <f>ROUND(I446*H446,2)</f>
        <v>0</v>
      </c>
      <c r="K446" s="217" t="s">
        <v>150</v>
      </c>
      <c r="L446" s="46"/>
      <c r="M446" s="222" t="s">
        <v>19</v>
      </c>
      <c r="N446" s="223" t="s">
        <v>42</v>
      </c>
      <c r="O446" s="86"/>
      <c r="P446" s="224">
        <f>O446*H446</f>
        <v>0</v>
      </c>
      <c r="Q446" s="224">
        <v>0</v>
      </c>
      <c r="R446" s="224">
        <f>Q446*H446</f>
        <v>0</v>
      </c>
      <c r="S446" s="224">
        <v>0</v>
      </c>
      <c r="T446" s="225">
        <f>S446*H446</f>
        <v>0</v>
      </c>
      <c r="U446" s="40"/>
      <c r="V446" s="40"/>
      <c r="W446" s="40"/>
      <c r="X446" s="40"/>
      <c r="Y446" s="40"/>
      <c r="Z446" s="40"/>
      <c r="AA446" s="40"/>
      <c r="AB446" s="40"/>
      <c r="AC446" s="40"/>
      <c r="AD446" s="40"/>
      <c r="AE446" s="40"/>
      <c r="AR446" s="226" t="s">
        <v>151</v>
      </c>
      <c r="AT446" s="226" t="s">
        <v>146</v>
      </c>
      <c r="AU446" s="226" t="s">
        <v>80</v>
      </c>
      <c r="AY446" s="19" t="s">
        <v>144</v>
      </c>
      <c r="BE446" s="227">
        <f>IF(N446="základní",J446,0)</f>
        <v>0</v>
      </c>
      <c r="BF446" s="227">
        <f>IF(N446="snížená",J446,0)</f>
        <v>0</v>
      </c>
      <c r="BG446" s="227">
        <f>IF(N446="zákl. přenesená",J446,0)</f>
        <v>0</v>
      </c>
      <c r="BH446" s="227">
        <f>IF(N446="sníž. přenesená",J446,0)</f>
        <v>0</v>
      </c>
      <c r="BI446" s="227">
        <f>IF(N446="nulová",J446,0)</f>
        <v>0</v>
      </c>
      <c r="BJ446" s="19" t="s">
        <v>78</v>
      </c>
      <c r="BK446" s="227">
        <f>ROUND(I446*H446,2)</f>
        <v>0</v>
      </c>
      <c r="BL446" s="19" t="s">
        <v>151</v>
      </c>
      <c r="BM446" s="226" t="s">
        <v>601</v>
      </c>
    </row>
    <row r="447" s="2" customFormat="1">
      <c r="A447" s="40"/>
      <c r="B447" s="41"/>
      <c r="C447" s="42"/>
      <c r="D447" s="228" t="s">
        <v>153</v>
      </c>
      <c r="E447" s="42"/>
      <c r="F447" s="229" t="s">
        <v>602</v>
      </c>
      <c r="G447" s="42"/>
      <c r="H447" s="42"/>
      <c r="I447" s="230"/>
      <c r="J447" s="42"/>
      <c r="K447" s="42"/>
      <c r="L447" s="46"/>
      <c r="M447" s="231"/>
      <c r="N447" s="232"/>
      <c r="O447" s="86"/>
      <c r="P447" s="86"/>
      <c r="Q447" s="86"/>
      <c r="R447" s="86"/>
      <c r="S447" s="86"/>
      <c r="T447" s="87"/>
      <c r="U447" s="40"/>
      <c r="V447" s="40"/>
      <c r="W447" s="40"/>
      <c r="X447" s="40"/>
      <c r="Y447" s="40"/>
      <c r="Z447" s="40"/>
      <c r="AA447" s="40"/>
      <c r="AB447" s="40"/>
      <c r="AC447" s="40"/>
      <c r="AD447" s="40"/>
      <c r="AE447" s="40"/>
      <c r="AT447" s="19" t="s">
        <v>153</v>
      </c>
      <c r="AU447" s="19" t="s">
        <v>80</v>
      </c>
    </row>
    <row r="448" s="2" customFormat="1" ht="24.15" customHeight="1">
      <c r="A448" s="40"/>
      <c r="B448" s="41"/>
      <c r="C448" s="215" t="s">
        <v>603</v>
      </c>
      <c r="D448" s="215" t="s">
        <v>146</v>
      </c>
      <c r="E448" s="216" t="s">
        <v>454</v>
      </c>
      <c r="F448" s="217" t="s">
        <v>455</v>
      </c>
      <c r="G448" s="218" t="s">
        <v>149</v>
      </c>
      <c r="H448" s="219">
        <v>2</v>
      </c>
      <c r="I448" s="220"/>
      <c r="J448" s="221">
        <f>ROUND(I448*H448,2)</f>
        <v>0</v>
      </c>
      <c r="K448" s="217" t="s">
        <v>150</v>
      </c>
      <c r="L448" s="46"/>
      <c r="M448" s="222" t="s">
        <v>19</v>
      </c>
      <c r="N448" s="223" t="s">
        <v>42</v>
      </c>
      <c r="O448" s="86"/>
      <c r="P448" s="224">
        <f>O448*H448</f>
        <v>0</v>
      </c>
      <c r="Q448" s="224">
        <v>0</v>
      </c>
      <c r="R448" s="224">
        <f>Q448*H448</f>
        <v>0</v>
      </c>
      <c r="S448" s="224">
        <v>0</v>
      </c>
      <c r="T448" s="225">
        <f>S448*H448</f>
        <v>0</v>
      </c>
      <c r="U448" s="40"/>
      <c r="V448" s="40"/>
      <c r="W448" s="40"/>
      <c r="X448" s="40"/>
      <c r="Y448" s="40"/>
      <c r="Z448" s="40"/>
      <c r="AA448" s="40"/>
      <c r="AB448" s="40"/>
      <c r="AC448" s="40"/>
      <c r="AD448" s="40"/>
      <c r="AE448" s="40"/>
      <c r="AR448" s="226" t="s">
        <v>151</v>
      </c>
      <c r="AT448" s="226" t="s">
        <v>146</v>
      </c>
      <c r="AU448" s="226" t="s">
        <v>80</v>
      </c>
      <c r="AY448" s="19" t="s">
        <v>144</v>
      </c>
      <c r="BE448" s="227">
        <f>IF(N448="základní",J448,0)</f>
        <v>0</v>
      </c>
      <c r="BF448" s="227">
        <f>IF(N448="snížená",J448,0)</f>
        <v>0</v>
      </c>
      <c r="BG448" s="227">
        <f>IF(N448="zákl. přenesená",J448,0)</f>
        <v>0</v>
      </c>
      <c r="BH448" s="227">
        <f>IF(N448="sníž. přenesená",J448,0)</f>
        <v>0</v>
      </c>
      <c r="BI448" s="227">
        <f>IF(N448="nulová",J448,0)</f>
        <v>0</v>
      </c>
      <c r="BJ448" s="19" t="s">
        <v>78</v>
      </c>
      <c r="BK448" s="227">
        <f>ROUND(I448*H448,2)</f>
        <v>0</v>
      </c>
      <c r="BL448" s="19" t="s">
        <v>151</v>
      </c>
      <c r="BM448" s="226" t="s">
        <v>604</v>
      </c>
    </row>
    <row r="449" s="2" customFormat="1">
      <c r="A449" s="40"/>
      <c r="B449" s="41"/>
      <c r="C449" s="42"/>
      <c r="D449" s="228" t="s">
        <v>153</v>
      </c>
      <c r="E449" s="42"/>
      <c r="F449" s="229" t="s">
        <v>457</v>
      </c>
      <c r="G449" s="42"/>
      <c r="H449" s="42"/>
      <c r="I449" s="230"/>
      <c r="J449" s="42"/>
      <c r="K449" s="42"/>
      <c r="L449" s="46"/>
      <c r="M449" s="231"/>
      <c r="N449" s="232"/>
      <c r="O449" s="86"/>
      <c r="P449" s="86"/>
      <c r="Q449" s="86"/>
      <c r="R449" s="86"/>
      <c r="S449" s="86"/>
      <c r="T449" s="87"/>
      <c r="U449" s="40"/>
      <c r="V449" s="40"/>
      <c r="W449" s="40"/>
      <c r="X449" s="40"/>
      <c r="Y449" s="40"/>
      <c r="Z449" s="40"/>
      <c r="AA449" s="40"/>
      <c r="AB449" s="40"/>
      <c r="AC449" s="40"/>
      <c r="AD449" s="40"/>
      <c r="AE449" s="40"/>
      <c r="AT449" s="19" t="s">
        <v>153</v>
      </c>
      <c r="AU449" s="19" t="s">
        <v>80</v>
      </c>
    </row>
    <row r="450" s="2" customFormat="1" ht="33" customHeight="1">
      <c r="A450" s="40"/>
      <c r="B450" s="41"/>
      <c r="C450" s="215" t="s">
        <v>605</v>
      </c>
      <c r="D450" s="215" t="s">
        <v>146</v>
      </c>
      <c r="E450" s="216" t="s">
        <v>606</v>
      </c>
      <c r="F450" s="217" t="s">
        <v>607</v>
      </c>
      <c r="G450" s="218" t="s">
        <v>149</v>
      </c>
      <c r="H450" s="219">
        <v>2</v>
      </c>
      <c r="I450" s="220"/>
      <c r="J450" s="221">
        <f>ROUND(I450*H450,2)</f>
        <v>0</v>
      </c>
      <c r="K450" s="217" t="s">
        <v>150</v>
      </c>
      <c r="L450" s="46"/>
      <c r="M450" s="222" t="s">
        <v>19</v>
      </c>
      <c r="N450" s="223" t="s">
        <v>42</v>
      </c>
      <c r="O450" s="86"/>
      <c r="P450" s="224">
        <f>O450*H450</f>
        <v>0</v>
      </c>
      <c r="Q450" s="224">
        <v>0.0015299999999999999</v>
      </c>
      <c r="R450" s="224">
        <f>Q450*H450</f>
        <v>0.0030599999999999998</v>
      </c>
      <c r="S450" s="224">
        <v>0</v>
      </c>
      <c r="T450" s="225">
        <f>S450*H450</f>
        <v>0</v>
      </c>
      <c r="U450" s="40"/>
      <c r="V450" s="40"/>
      <c r="W450" s="40"/>
      <c r="X450" s="40"/>
      <c r="Y450" s="40"/>
      <c r="Z450" s="40"/>
      <c r="AA450" s="40"/>
      <c r="AB450" s="40"/>
      <c r="AC450" s="40"/>
      <c r="AD450" s="40"/>
      <c r="AE450" s="40"/>
      <c r="AR450" s="226" t="s">
        <v>151</v>
      </c>
      <c r="AT450" s="226" t="s">
        <v>146</v>
      </c>
      <c r="AU450" s="226" t="s">
        <v>80</v>
      </c>
      <c r="AY450" s="19" t="s">
        <v>144</v>
      </c>
      <c r="BE450" s="227">
        <f>IF(N450="základní",J450,0)</f>
        <v>0</v>
      </c>
      <c r="BF450" s="227">
        <f>IF(N450="snížená",J450,0)</f>
        <v>0</v>
      </c>
      <c r="BG450" s="227">
        <f>IF(N450="zákl. přenesená",J450,0)</f>
        <v>0</v>
      </c>
      <c r="BH450" s="227">
        <f>IF(N450="sníž. přenesená",J450,0)</f>
        <v>0</v>
      </c>
      <c r="BI450" s="227">
        <f>IF(N450="nulová",J450,0)</f>
        <v>0</v>
      </c>
      <c r="BJ450" s="19" t="s">
        <v>78</v>
      </c>
      <c r="BK450" s="227">
        <f>ROUND(I450*H450,2)</f>
        <v>0</v>
      </c>
      <c r="BL450" s="19" t="s">
        <v>151</v>
      </c>
      <c r="BM450" s="226" t="s">
        <v>608</v>
      </c>
    </row>
    <row r="451" s="2" customFormat="1">
      <c r="A451" s="40"/>
      <c r="B451" s="41"/>
      <c r="C451" s="42"/>
      <c r="D451" s="228" t="s">
        <v>153</v>
      </c>
      <c r="E451" s="42"/>
      <c r="F451" s="229" t="s">
        <v>609</v>
      </c>
      <c r="G451" s="42"/>
      <c r="H451" s="42"/>
      <c r="I451" s="230"/>
      <c r="J451" s="42"/>
      <c r="K451" s="42"/>
      <c r="L451" s="46"/>
      <c r="M451" s="231"/>
      <c r="N451" s="232"/>
      <c r="O451" s="86"/>
      <c r="P451" s="86"/>
      <c r="Q451" s="86"/>
      <c r="R451" s="86"/>
      <c r="S451" s="86"/>
      <c r="T451" s="87"/>
      <c r="U451" s="40"/>
      <c r="V451" s="40"/>
      <c r="W451" s="40"/>
      <c r="X451" s="40"/>
      <c r="Y451" s="40"/>
      <c r="Z451" s="40"/>
      <c r="AA451" s="40"/>
      <c r="AB451" s="40"/>
      <c r="AC451" s="40"/>
      <c r="AD451" s="40"/>
      <c r="AE451" s="40"/>
      <c r="AT451" s="19" t="s">
        <v>153</v>
      </c>
      <c r="AU451" s="19" t="s">
        <v>80</v>
      </c>
    </row>
    <row r="452" s="2" customFormat="1">
      <c r="A452" s="40"/>
      <c r="B452" s="41"/>
      <c r="C452" s="42"/>
      <c r="D452" s="235" t="s">
        <v>316</v>
      </c>
      <c r="E452" s="42"/>
      <c r="F452" s="287" t="s">
        <v>610</v>
      </c>
      <c r="G452" s="42"/>
      <c r="H452" s="42"/>
      <c r="I452" s="230"/>
      <c r="J452" s="42"/>
      <c r="K452" s="42"/>
      <c r="L452" s="46"/>
      <c r="M452" s="231"/>
      <c r="N452" s="232"/>
      <c r="O452" s="86"/>
      <c r="P452" s="86"/>
      <c r="Q452" s="86"/>
      <c r="R452" s="86"/>
      <c r="S452" s="86"/>
      <c r="T452" s="87"/>
      <c r="U452" s="40"/>
      <c r="V452" s="40"/>
      <c r="W452" s="40"/>
      <c r="X452" s="40"/>
      <c r="Y452" s="40"/>
      <c r="Z452" s="40"/>
      <c r="AA452" s="40"/>
      <c r="AB452" s="40"/>
      <c r="AC452" s="40"/>
      <c r="AD452" s="40"/>
      <c r="AE452" s="40"/>
      <c r="AT452" s="19" t="s">
        <v>316</v>
      </c>
      <c r="AU452" s="19" t="s">
        <v>80</v>
      </c>
    </row>
    <row r="453" s="2" customFormat="1" ht="24.15" customHeight="1">
      <c r="A453" s="40"/>
      <c r="B453" s="41"/>
      <c r="C453" s="215" t="s">
        <v>611</v>
      </c>
      <c r="D453" s="215" t="s">
        <v>146</v>
      </c>
      <c r="E453" s="216" t="s">
        <v>612</v>
      </c>
      <c r="F453" s="217" t="s">
        <v>613</v>
      </c>
      <c r="G453" s="218" t="s">
        <v>149</v>
      </c>
      <c r="H453" s="219">
        <v>2</v>
      </c>
      <c r="I453" s="220"/>
      <c r="J453" s="221">
        <f>ROUND(I453*H453,2)</f>
        <v>0</v>
      </c>
      <c r="K453" s="217" t="s">
        <v>150</v>
      </c>
      <c r="L453" s="46"/>
      <c r="M453" s="222" t="s">
        <v>19</v>
      </c>
      <c r="N453" s="223" t="s">
        <v>42</v>
      </c>
      <c r="O453" s="86"/>
      <c r="P453" s="224">
        <f>O453*H453</f>
        <v>0</v>
      </c>
      <c r="Q453" s="224">
        <v>0.0020999999999999999</v>
      </c>
      <c r="R453" s="224">
        <f>Q453*H453</f>
        <v>0.0041999999999999997</v>
      </c>
      <c r="S453" s="224">
        <v>0</v>
      </c>
      <c r="T453" s="225">
        <f>S453*H453</f>
        <v>0</v>
      </c>
      <c r="U453" s="40"/>
      <c r="V453" s="40"/>
      <c r="W453" s="40"/>
      <c r="X453" s="40"/>
      <c r="Y453" s="40"/>
      <c r="Z453" s="40"/>
      <c r="AA453" s="40"/>
      <c r="AB453" s="40"/>
      <c r="AC453" s="40"/>
      <c r="AD453" s="40"/>
      <c r="AE453" s="40"/>
      <c r="AR453" s="226" t="s">
        <v>151</v>
      </c>
      <c r="AT453" s="226" t="s">
        <v>146</v>
      </c>
      <c r="AU453" s="226" t="s">
        <v>80</v>
      </c>
      <c r="AY453" s="19" t="s">
        <v>144</v>
      </c>
      <c r="BE453" s="227">
        <f>IF(N453="základní",J453,0)</f>
        <v>0</v>
      </c>
      <c r="BF453" s="227">
        <f>IF(N453="snížená",J453,0)</f>
        <v>0</v>
      </c>
      <c r="BG453" s="227">
        <f>IF(N453="zákl. přenesená",J453,0)</f>
        <v>0</v>
      </c>
      <c r="BH453" s="227">
        <f>IF(N453="sníž. přenesená",J453,0)</f>
        <v>0</v>
      </c>
      <c r="BI453" s="227">
        <f>IF(N453="nulová",J453,0)</f>
        <v>0</v>
      </c>
      <c r="BJ453" s="19" t="s">
        <v>78</v>
      </c>
      <c r="BK453" s="227">
        <f>ROUND(I453*H453,2)</f>
        <v>0</v>
      </c>
      <c r="BL453" s="19" t="s">
        <v>151</v>
      </c>
      <c r="BM453" s="226" t="s">
        <v>614</v>
      </c>
    </row>
    <row r="454" s="2" customFormat="1">
      <c r="A454" s="40"/>
      <c r="B454" s="41"/>
      <c r="C454" s="42"/>
      <c r="D454" s="228" t="s">
        <v>153</v>
      </c>
      <c r="E454" s="42"/>
      <c r="F454" s="229" t="s">
        <v>615</v>
      </c>
      <c r="G454" s="42"/>
      <c r="H454" s="42"/>
      <c r="I454" s="230"/>
      <c r="J454" s="42"/>
      <c r="K454" s="42"/>
      <c r="L454" s="46"/>
      <c r="M454" s="231"/>
      <c r="N454" s="232"/>
      <c r="O454" s="86"/>
      <c r="P454" s="86"/>
      <c r="Q454" s="86"/>
      <c r="R454" s="86"/>
      <c r="S454" s="86"/>
      <c r="T454" s="87"/>
      <c r="U454" s="40"/>
      <c r="V454" s="40"/>
      <c r="W454" s="40"/>
      <c r="X454" s="40"/>
      <c r="Y454" s="40"/>
      <c r="Z454" s="40"/>
      <c r="AA454" s="40"/>
      <c r="AB454" s="40"/>
      <c r="AC454" s="40"/>
      <c r="AD454" s="40"/>
      <c r="AE454" s="40"/>
      <c r="AT454" s="19" t="s">
        <v>153</v>
      </c>
      <c r="AU454" s="19" t="s">
        <v>80</v>
      </c>
    </row>
    <row r="455" s="2" customFormat="1" ht="33" customHeight="1">
      <c r="A455" s="40"/>
      <c r="B455" s="41"/>
      <c r="C455" s="215" t="s">
        <v>616</v>
      </c>
      <c r="D455" s="215" t="s">
        <v>146</v>
      </c>
      <c r="E455" s="216" t="s">
        <v>617</v>
      </c>
      <c r="F455" s="217" t="s">
        <v>618</v>
      </c>
      <c r="G455" s="218" t="s">
        <v>149</v>
      </c>
      <c r="H455" s="219">
        <v>2</v>
      </c>
      <c r="I455" s="220"/>
      <c r="J455" s="221">
        <f>ROUND(I455*H455,2)</f>
        <v>0</v>
      </c>
      <c r="K455" s="217" t="s">
        <v>150</v>
      </c>
      <c r="L455" s="46"/>
      <c r="M455" s="222" t="s">
        <v>19</v>
      </c>
      <c r="N455" s="223" t="s">
        <v>42</v>
      </c>
      <c r="O455" s="86"/>
      <c r="P455" s="224">
        <f>O455*H455</f>
        <v>0</v>
      </c>
      <c r="Q455" s="224">
        <v>0</v>
      </c>
      <c r="R455" s="224">
        <f>Q455*H455</f>
        <v>0</v>
      </c>
      <c r="S455" s="224">
        <v>0</v>
      </c>
      <c r="T455" s="225">
        <f>S455*H455</f>
        <v>0</v>
      </c>
      <c r="U455" s="40"/>
      <c r="V455" s="40"/>
      <c r="W455" s="40"/>
      <c r="X455" s="40"/>
      <c r="Y455" s="40"/>
      <c r="Z455" s="40"/>
      <c r="AA455" s="40"/>
      <c r="AB455" s="40"/>
      <c r="AC455" s="40"/>
      <c r="AD455" s="40"/>
      <c r="AE455" s="40"/>
      <c r="AR455" s="226" t="s">
        <v>151</v>
      </c>
      <c r="AT455" s="226" t="s">
        <v>146</v>
      </c>
      <c r="AU455" s="226" t="s">
        <v>80</v>
      </c>
      <c r="AY455" s="19" t="s">
        <v>144</v>
      </c>
      <c r="BE455" s="227">
        <f>IF(N455="základní",J455,0)</f>
        <v>0</v>
      </c>
      <c r="BF455" s="227">
        <f>IF(N455="snížená",J455,0)</f>
        <v>0</v>
      </c>
      <c r="BG455" s="227">
        <f>IF(N455="zákl. přenesená",J455,0)</f>
        <v>0</v>
      </c>
      <c r="BH455" s="227">
        <f>IF(N455="sníž. přenesená",J455,0)</f>
        <v>0</v>
      </c>
      <c r="BI455" s="227">
        <f>IF(N455="nulová",J455,0)</f>
        <v>0</v>
      </c>
      <c r="BJ455" s="19" t="s">
        <v>78</v>
      </c>
      <c r="BK455" s="227">
        <f>ROUND(I455*H455,2)</f>
        <v>0</v>
      </c>
      <c r="BL455" s="19" t="s">
        <v>151</v>
      </c>
      <c r="BM455" s="226" t="s">
        <v>619</v>
      </c>
    </row>
    <row r="456" s="2" customFormat="1">
      <c r="A456" s="40"/>
      <c r="B456" s="41"/>
      <c r="C456" s="42"/>
      <c r="D456" s="228" t="s">
        <v>153</v>
      </c>
      <c r="E456" s="42"/>
      <c r="F456" s="229" t="s">
        <v>620</v>
      </c>
      <c r="G456" s="42"/>
      <c r="H456" s="42"/>
      <c r="I456" s="230"/>
      <c r="J456" s="42"/>
      <c r="K456" s="42"/>
      <c r="L456" s="46"/>
      <c r="M456" s="231"/>
      <c r="N456" s="232"/>
      <c r="O456" s="86"/>
      <c r="P456" s="86"/>
      <c r="Q456" s="86"/>
      <c r="R456" s="86"/>
      <c r="S456" s="86"/>
      <c r="T456" s="87"/>
      <c r="U456" s="40"/>
      <c r="V456" s="40"/>
      <c r="W456" s="40"/>
      <c r="X456" s="40"/>
      <c r="Y456" s="40"/>
      <c r="Z456" s="40"/>
      <c r="AA456" s="40"/>
      <c r="AB456" s="40"/>
      <c r="AC456" s="40"/>
      <c r="AD456" s="40"/>
      <c r="AE456" s="40"/>
      <c r="AT456" s="19" t="s">
        <v>153</v>
      </c>
      <c r="AU456" s="19" t="s">
        <v>80</v>
      </c>
    </row>
    <row r="457" s="2" customFormat="1" ht="33" customHeight="1">
      <c r="A457" s="40"/>
      <c r="B457" s="41"/>
      <c r="C457" s="215" t="s">
        <v>621</v>
      </c>
      <c r="D457" s="215" t="s">
        <v>146</v>
      </c>
      <c r="E457" s="216" t="s">
        <v>622</v>
      </c>
      <c r="F457" s="217" t="s">
        <v>623</v>
      </c>
      <c r="G457" s="218" t="s">
        <v>149</v>
      </c>
      <c r="H457" s="219">
        <v>2</v>
      </c>
      <c r="I457" s="220"/>
      <c r="J457" s="221">
        <f>ROUND(I457*H457,2)</f>
        <v>0</v>
      </c>
      <c r="K457" s="217" t="s">
        <v>150</v>
      </c>
      <c r="L457" s="46"/>
      <c r="M457" s="222" t="s">
        <v>19</v>
      </c>
      <c r="N457" s="223" t="s">
        <v>42</v>
      </c>
      <c r="O457" s="86"/>
      <c r="P457" s="224">
        <f>O457*H457</f>
        <v>0</v>
      </c>
      <c r="Q457" s="224">
        <v>0.060429999999999998</v>
      </c>
      <c r="R457" s="224">
        <f>Q457*H457</f>
        <v>0.12086</v>
      </c>
      <c r="S457" s="224">
        <v>0</v>
      </c>
      <c r="T457" s="225">
        <f>S457*H457</f>
        <v>0</v>
      </c>
      <c r="U457" s="40"/>
      <c r="V457" s="40"/>
      <c r="W457" s="40"/>
      <c r="X457" s="40"/>
      <c r="Y457" s="40"/>
      <c r="Z457" s="40"/>
      <c r="AA457" s="40"/>
      <c r="AB457" s="40"/>
      <c r="AC457" s="40"/>
      <c r="AD457" s="40"/>
      <c r="AE457" s="40"/>
      <c r="AR457" s="226" t="s">
        <v>151</v>
      </c>
      <c r="AT457" s="226" t="s">
        <v>146</v>
      </c>
      <c r="AU457" s="226" t="s">
        <v>80</v>
      </c>
      <c r="AY457" s="19" t="s">
        <v>144</v>
      </c>
      <c r="BE457" s="227">
        <f>IF(N457="základní",J457,0)</f>
        <v>0</v>
      </c>
      <c r="BF457" s="227">
        <f>IF(N457="snížená",J457,0)</f>
        <v>0</v>
      </c>
      <c r="BG457" s="227">
        <f>IF(N457="zákl. přenesená",J457,0)</f>
        <v>0</v>
      </c>
      <c r="BH457" s="227">
        <f>IF(N457="sníž. přenesená",J457,0)</f>
        <v>0</v>
      </c>
      <c r="BI457" s="227">
        <f>IF(N457="nulová",J457,0)</f>
        <v>0</v>
      </c>
      <c r="BJ457" s="19" t="s">
        <v>78</v>
      </c>
      <c r="BK457" s="227">
        <f>ROUND(I457*H457,2)</f>
        <v>0</v>
      </c>
      <c r="BL457" s="19" t="s">
        <v>151</v>
      </c>
      <c r="BM457" s="226" t="s">
        <v>624</v>
      </c>
    </row>
    <row r="458" s="2" customFormat="1">
      <c r="A458" s="40"/>
      <c r="B458" s="41"/>
      <c r="C458" s="42"/>
      <c r="D458" s="228" t="s">
        <v>153</v>
      </c>
      <c r="E458" s="42"/>
      <c r="F458" s="229" t="s">
        <v>625</v>
      </c>
      <c r="G458" s="42"/>
      <c r="H458" s="42"/>
      <c r="I458" s="230"/>
      <c r="J458" s="42"/>
      <c r="K458" s="42"/>
      <c r="L458" s="46"/>
      <c r="M458" s="231"/>
      <c r="N458" s="232"/>
      <c r="O458" s="86"/>
      <c r="P458" s="86"/>
      <c r="Q458" s="86"/>
      <c r="R458" s="86"/>
      <c r="S458" s="86"/>
      <c r="T458" s="87"/>
      <c r="U458" s="40"/>
      <c r="V458" s="40"/>
      <c r="W458" s="40"/>
      <c r="X458" s="40"/>
      <c r="Y458" s="40"/>
      <c r="Z458" s="40"/>
      <c r="AA458" s="40"/>
      <c r="AB458" s="40"/>
      <c r="AC458" s="40"/>
      <c r="AD458" s="40"/>
      <c r="AE458" s="40"/>
      <c r="AT458" s="19" t="s">
        <v>153</v>
      </c>
      <c r="AU458" s="19" t="s">
        <v>80</v>
      </c>
    </row>
    <row r="459" s="2" customFormat="1" ht="37.8" customHeight="1">
      <c r="A459" s="40"/>
      <c r="B459" s="41"/>
      <c r="C459" s="215" t="s">
        <v>626</v>
      </c>
      <c r="D459" s="215" t="s">
        <v>146</v>
      </c>
      <c r="E459" s="216" t="s">
        <v>627</v>
      </c>
      <c r="F459" s="217" t="s">
        <v>628</v>
      </c>
      <c r="G459" s="218" t="s">
        <v>149</v>
      </c>
      <c r="H459" s="219">
        <v>2</v>
      </c>
      <c r="I459" s="220"/>
      <c r="J459" s="221">
        <f>ROUND(I459*H459,2)</f>
        <v>0</v>
      </c>
      <c r="K459" s="217" t="s">
        <v>150</v>
      </c>
      <c r="L459" s="46"/>
      <c r="M459" s="222" t="s">
        <v>19</v>
      </c>
      <c r="N459" s="223" t="s">
        <v>42</v>
      </c>
      <c r="O459" s="86"/>
      <c r="P459" s="224">
        <f>O459*H459</f>
        <v>0</v>
      </c>
      <c r="Q459" s="224">
        <v>0</v>
      </c>
      <c r="R459" s="224">
        <f>Q459*H459</f>
        <v>0</v>
      </c>
      <c r="S459" s="224">
        <v>0</v>
      </c>
      <c r="T459" s="225">
        <f>S459*H459</f>
        <v>0</v>
      </c>
      <c r="U459" s="40"/>
      <c r="V459" s="40"/>
      <c r="W459" s="40"/>
      <c r="X459" s="40"/>
      <c r="Y459" s="40"/>
      <c r="Z459" s="40"/>
      <c r="AA459" s="40"/>
      <c r="AB459" s="40"/>
      <c r="AC459" s="40"/>
      <c r="AD459" s="40"/>
      <c r="AE459" s="40"/>
      <c r="AR459" s="226" t="s">
        <v>151</v>
      </c>
      <c r="AT459" s="226" t="s">
        <v>146</v>
      </c>
      <c r="AU459" s="226" t="s">
        <v>80</v>
      </c>
      <c r="AY459" s="19" t="s">
        <v>144</v>
      </c>
      <c r="BE459" s="227">
        <f>IF(N459="základní",J459,0)</f>
        <v>0</v>
      </c>
      <c r="BF459" s="227">
        <f>IF(N459="snížená",J459,0)</f>
        <v>0</v>
      </c>
      <c r="BG459" s="227">
        <f>IF(N459="zákl. přenesená",J459,0)</f>
        <v>0</v>
      </c>
      <c r="BH459" s="227">
        <f>IF(N459="sníž. přenesená",J459,0)</f>
        <v>0</v>
      </c>
      <c r="BI459" s="227">
        <f>IF(N459="nulová",J459,0)</f>
        <v>0</v>
      </c>
      <c r="BJ459" s="19" t="s">
        <v>78</v>
      </c>
      <c r="BK459" s="227">
        <f>ROUND(I459*H459,2)</f>
        <v>0</v>
      </c>
      <c r="BL459" s="19" t="s">
        <v>151</v>
      </c>
      <c r="BM459" s="226" t="s">
        <v>629</v>
      </c>
    </row>
    <row r="460" s="2" customFormat="1">
      <c r="A460" s="40"/>
      <c r="B460" s="41"/>
      <c r="C460" s="42"/>
      <c r="D460" s="228" t="s">
        <v>153</v>
      </c>
      <c r="E460" s="42"/>
      <c r="F460" s="229" t="s">
        <v>630</v>
      </c>
      <c r="G460" s="42"/>
      <c r="H460" s="42"/>
      <c r="I460" s="230"/>
      <c r="J460" s="42"/>
      <c r="K460" s="42"/>
      <c r="L460" s="46"/>
      <c r="M460" s="231"/>
      <c r="N460" s="232"/>
      <c r="O460" s="86"/>
      <c r="P460" s="86"/>
      <c r="Q460" s="86"/>
      <c r="R460" s="86"/>
      <c r="S460" s="86"/>
      <c r="T460" s="87"/>
      <c r="U460" s="40"/>
      <c r="V460" s="40"/>
      <c r="W460" s="40"/>
      <c r="X460" s="40"/>
      <c r="Y460" s="40"/>
      <c r="Z460" s="40"/>
      <c r="AA460" s="40"/>
      <c r="AB460" s="40"/>
      <c r="AC460" s="40"/>
      <c r="AD460" s="40"/>
      <c r="AE460" s="40"/>
      <c r="AT460" s="19" t="s">
        <v>153</v>
      </c>
      <c r="AU460" s="19" t="s">
        <v>80</v>
      </c>
    </row>
    <row r="461" s="2" customFormat="1" ht="24.15" customHeight="1">
      <c r="A461" s="40"/>
      <c r="B461" s="41"/>
      <c r="C461" s="215" t="s">
        <v>631</v>
      </c>
      <c r="D461" s="215" t="s">
        <v>146</v>
      </c>
      <c r="E461" s="216" t="s">
        <v>632</v>
      </c>
      <c r="F461" s="217" t="s">
        <v>633</v>
      </c>
      <c r="G461" s="218" t="s">
        <v>149</v>
      </c>
      <c r="H461" s="219">
        <v>2</v>
      </c>
      <c r="I461" s="220"/>
      <c r="J461" s="221">
        <f>ROUND(I461*H461,2)</f>
        <v>0</v>
      </c>
      <c r="K461" s="217" t="s">
        <v>150</v>
      </c>
      <c r="L461" s="46"/>
      <c r="M461" s="222" t="s">
        <v>19</v>
      </c>
      <c r="N461" s="223" t="s">
        <v>42</v>
      </c>
      <c r="O461" s="86"/>
      <c r="P461" s="224">
        <f>O461*H461</f>
        <v>0</v>
      </c>
      <c r="Q461" s="224">
        <v>0.00046999999999999999</v>
      </c>
      <c r="R461" s="224">
        <f>Q461*H461</f>
        <v>0.00093999999999999997</v>
      </c>
      <c r="S461" s="224">
        <v>0</v>
      </c>
      <c r="T461" s="225">
        <f>S461*H461</f>
        <v>0</v>
      </c>
      <c r="U461" s="40"/>
      <c r="V461" s="40"/>
      <c r="W461" s="40"/>
      <c r="X461" s="40"/>
      <c r="Y461" s="40"/>
      <c r="Z461" s="40"/>
      <c r="AA461" s="40"/>
      <c r="AB461" s="40"/>
      <c r="AC461" s="40"/>
      <c r="AD461" s="40"/>
      <c r="AE461" s="40"/>
      <c r="AR461" s="226" t="s">
        <v>151</v>
      </c>
      <c r="AT461" s="226" t="s">
        <v>146</v>
      </c>
      <c r="AU461" s="226" t="s">
        <v>80</v>
      </c>
      <c r="AY461" s="19" t="s">
        <v>144</v>
      </c>
      <c r="BE461" s="227">
        <f>IF(N461="základní",J461,0)</f>
        <v>0</v>
      </c>
      <c r="BF461" s="227">
        <f>IF(N461="snížená",J461,0)</f>
        <v>0</v>
      </c>
      <c r="BG461" s="227">
        <f>IF(N461="zákl. přenesená",J461,0)</f>
        <v>0</v>
      </c>
      <c r="BH461" s="227">
        <f>IF(N461="sníž. přenesená",J461,0)</f>
        <v>0</v>
      </c>
      <c r="BI461" s="227">
        <f>IF(N461="nulová",J461,0)</f>
        <v>0</v>
      </c>
      <c r="BJ461" s="19" t="s">
        <v>78</v>
      </c>
      <c r="BK461" s="227">
        <f>ROUND(I461*H461,2)</f>
        <v>0</v>
      </c>
      <c r="BL461" s="19" t="s">
        <v>151</v>
      </c>
      <c r="BM461" s="226" t="s">
        <v>634</v>
      </c>
    </row>
    <row r="462" s="2" customFormat="1">
      <c r="A462" s="40"/>
      <c r="B462" s="41"/>
      <c r="C462" s="42"/>
      <c r="D462" s="228" t="s">
        <v>153</v>
      </c>
      <c r="E462" s="42"/>
      <c r="F462" s="229" t="s">
        <v>635</v>
      </c>
      <c r="G462" s="42"/>
      <c r="H462" s="42"/>
      <c r="I462" s="230"/>
      <c r="J462" s="42"/>
      <c r="K462" s="42"/>
      <c r="L462" s="46"/>
      <c r="M462" s="231"/>
      <c r="N462" s="232"/>
      <c r="O462" s="86"/>
      <c r="P462" s="86"/>
      <c r="Q462" s="86"/>
      <c r="R462" s="86"/>
      <c r="S462" s="86"/>
      <c r="T462" s="87"/>
      <c r="U462" s="40"/>
      <c r="V462" s="40"/>
      <c r="W462" s="40"/>
      <c r="X462" s="40"/>
      <c r="Y462" s="40"/>
      <c r="Z462" s="40"/>
      <c r="AA462" s="40"/>
      <c r="AB462" s="40"/>
      <c r="AC462" s="40"/>
      <c r="AD462" s="40"/>
      <c r="AE462" s="40"/>
      <c r="AT462" s="19" t="s">
        <v>153</v>
      </c>
      <c r="AU462" s="19" t="s">
        <v>80</v>
      </c>
    </row>
    <row r="463" s="2" customFormat="1" ht="24.15" customHeight="1">
      <c r="A463" s="40"/>
      <c r="B463" s="41"/>
      <c r="C463" s="215" t="s">
        <v>636</v>
      </c>
      <c r="D463" s="215" t="s">
        <v>146</v>
      </c>
      <c r="E463" s="216" t="s">
        <v>637</v>
      </c>
      <c r="F463" s="217" t="s">
        <v>638</v>
      </c>
      <c r="G463" s="218" t="s">
        <v>149</v>
      </c>
      <c r="H463" s="219">
        <v>2</v>
      </c>
      <c r="I463" s="220"/>
      <c r="J463" s="221">
        <f>ROUND(I463*H463,2)</f>
        <v>0</v>
      </c>
      <c r="K463" s="217" t="s">
        <v>150</v>
      </c>
      <c r="L463" s="46"/>
      <c r="M463" s="222" t="s">
        <v>19</v>
      </c>
      <c r="N463" s="223" t="s">
        <v>42</v>
      </c>
      <c r="O463" s="86"/>
      <c r="P463" s="224">
        <f>O463*H463</f>
        <v>0</v>
      </c>
      <c r="Q463" s="224">
        <v>0</v>
      </c>
      <c r="R463" s="224">
        <f>Q463*H463</f>
        <v>0</v>
      </c>
      <c r="S463" s="224">
        <v>0</v>
      </c>
      <c r="T463" s="225">
        <f>S463*H463</f>
        <v>0</v>
      </c>
      <c r="U463" s="40"/>
      <c r="V463" s="40"/>
      <c r="W463" s="40"/>
      <c r="X463" s="40"/>
      <c r="Y463" s="40"/>
      <c r="Z463" s="40"/>
      <c r="AA463" s="40"/>
      <c r="AB463" s="40"/>
      <c r="AC463" s="40"/>
      <c r="AD463" s="40"/>
      <c r="AE463" s="40"/>
      <c r="AR463" s="226" t="s">
        <v>151</v>
      </c>
      <c r="AT463" s="226" t="s">
        <v>146</v>
      </c>
      <c r="AU463" s="226" t="s">
        <v>80</v>
      </c>
      <c r="AY463" s="19" t="s">
        <v>144</v>
      </c>
      <c r="BE463" s="227">
        <f>IF(N463="základní",J463,0)</f>
        <v>0</v>
      </c>
      <c r="BF463" s="227">
        <f>IF(N463="snížená",J463,0)</f>
        <v>0</v>
      </c>
      <c r="BG463" s="227">
        <f>IF(N463="zákl. přenesená",J463,0)</f>
        <v>0</v>
      </c>
      <c r="BH463" s="227">
        <f>IF(N463="sníž. přenesená",J463,0)</f>
        <v>0</v>
      </c>
      <c r="BI463" s="227">
        <f>IF(N463="nulová",J463,0)</f>
        <v>0</v>
      </c>
      <c r="BJ463" s="19" t="s">
        <v>78</v>
      </c>
      <c r="BK463" s="227">
        <f>ROUND(I463*H463,2)</f>
        <v>0</v>
      </c>
      <c r="BL463" s="19" t="s">
        <v>151</v>
      </c>
      <c r="BM463" s="226" t="s">
        <v>639</v>
      </c>
    </row>
    <row r="464" s="2" customFormat="1">
      <c r="A464" s="40"/>
      <c r="B464" s="41"/>
      <c r="C464" s="42"/>
      <c r="D464" s="228" t="s">
        <v>153</v>
      </c>
      <c r="E464" s="42"/>
      <c r="F464" s="229" t="s">
        <v>640</v>
      </c>
      <c r="G464" s="42"/>
      <c r="H464" s="42"/>
      <c r="I464" s="230"/>
      <c r="J464" s="42"/>
      <c r="K464" s="42"/>
      <c r="L464" s="46"/>
      <c r="M464" s="231"/>
      <c r="N464" s="232"/>
      <c r="O464" s="86"/>
      <c r="P464" s="86"/>
      <c r="Q464" s="86"/>
      <c r="R464" s="86"/>
      <c r="S464" s="86"/>
      <c r="T464" s="87"/>
      <c r="U464" s="40"/>
      <c r="V464" s="40"/>
      <c r="W464" s="40"/>
      <c r="X464" s="40"/>
      <c r="Y464" s="40"/>
      <c r="Z464" s="40"/>
      <c r="AA464" s="40"/>
      <c r="AB464" s="40"/>
      <c r="AC464" s="40"/>
      <c r="AD464" s="40"/>
      <c r="AE464" s="40"/>
      <c r="AT464" s="19" t="s">
        <v>153</v>
      </c>
      <c r="AU464" s="19" t="s">
        <v>80</v>
      </c>
    </row>
    <row r="465" s="12" customFormat="1" ht="22.8" customHeight="1">
      <c r="A465" s="12"/>
      <c r="B465" s="199"/>
      <c r="C465" s="200"/>
      <c r="D465" s="201" t="s">
        <v>70</v>
      </c>
      <c r="E465" s="213" t="s">
        <v>585</v>
      </c>
      <c r="F465" s="213" t="s">
        <v>641</v>
      </c>
      <c r="G465" s="200"/>
      <c r="H465" s="200"/>
      <c r="I465" s="203"/>
      <c r="J465" s="214">
        <f>BK465</f>
        <v>0</v>
      </c>
      <c r="K465" s="200"/>
      <c r="L465" s="205"/>
      <c r="M465" s="206"/>
      <c r="N465" s="207"/>
      <c r="O465" s="207"/>
      <c r="P465" s="208">
        <f>SUM(P466:P471)</f>
        <v>0</v>
      </c>
      <c r="Q465" s="207"/>
      <c r="R465" s="208">
        <f>SUM(R466:R471)</f>
        <v>0.14052000000000001</v>
      </c>
      <c r="S465" s="207"/>
      <c r="T465" s="209">
        <f>SUM(T466:T471)</f>
        <v>0</v>
      </c>
      <c r="U465" s="12"/>
      <c r="V465" s="12"/>
      <c r="W465" s="12"/>
      <c r="X465" s="12"/>
      <c r="Y465" s="12"/>
      <c r="Z465" s="12"/>
      <c r="AA465" s="12"/>
      <c r="AB465" s="12"/>
      <c r="AC465" s="12"/>
      <c r="AD465" s="12"/>
      <c r="AE465" s="12"/>
      <c r="AR465" s="210" t="s">
        <v>78</v>
      </c>
      <c r="AT465" s="211" t="s">
        <v>70</v>
      </c>
      <c r="AU465" s="211" t="s">
        <v>78</v>
      </c>
      <c r="AY465" s="210" t="s">
        <v>144</v>
      </c>
      <c r="BK465" s="212">
        <f>SUM(BK466:BK471)</f>
        <v>0</v>
      </c>
    </row>
    <row r="466" s="2" customFormat="1" ht="33" customHeight="1">
      <c r="A466" s="40"/>
      <c r="B466" s="41"/>
      <c r="C466" s="215" t="s">
        <v>642</v>
      </c>
      <c r="D466" s="215" t="s">
        <v>146</v>
      </c>
      <c r="E466" s="216" t="s">
        <v>643</v>
      </c>
      <c r="F466" s="217" t="s">
        <v>644</v>
      </c>
      <c r="G466" s="218" t="s">
        <v>293</v>
      </c>
      <c r="H466" s="219">
        <v>1</v>
      </c>
      <c r="I466" s="220"/>
      <c r="J466" s="221">
        <f>ROUND(I466*H466,2)</f>
        <v>0</v>
      </c>
      <c r="K466" s="217" t="s">
        <v>19</v>
      </c>
      <c r="L466" s="46"/>
      <c r="M466" s="222" t="s">
        <v>19</v>
      </c>
      <c r="N466" s="223" t="s">
        <v>42</v>
      </c>
      <c r="O466" s="86"/>
      <c r="P466" s="224">
        <f>O466*H466</f>
        <v>0</v>
      </c>
      <c r="Q466" s="224">
        <v>0</v>
      </c>
      <c r="R466" s="224">
        <f>Q466*H466</f>
        <v>0</v>
      </c>
      <c r="S466" s="224">
        <v>0</v>
      </c>
      <c r="T466" s="225">
        <f>S466*H466</f>
        <v>0</v>
      </c>
      <c r="U466" s="40"/>
      <c r="V466" s="40"/>
      <c r="W466" s="40"/>
      <c r="X466" s="40"/>
      <c r="Y466" s="40"/>
      <c r="Z466" s="40"/>
      <c r="AA466" s="40"/>
      <c r="AB466" s="40"/>
      <c r="AC466" s="40"/>
      <c r="AD466" s="40"/>
      <c r="AE466" s="40"/>
      <c r="AR466" s="226" t="s">
        <v>151</v>
      </c>
      <c r="AT466" s="226" t="s">
        <v>146</v>
      </c>
      <c r="AU466" s="226" t="s">
        <v>80</v>
      </c>
      <c r="AY466" s="19" t="s">
        <v>144</v>
      </c>
      <c r="BE466" s="227">
        <f>IF(N466="základní",J466,0)</f>
        <v>0</v>
      </c>
      <c r="BF466" s="227">
        <f>IF(N466="snížená",J466,0)</f>
        <v>0</v>
      </c>
      <c r="BG466" s="227">
        <f>IF(N466="zákl. přenesená",J466,0)</f>
        <v>0</v>
      </c>
      <c r="BH466" s="227">
        <f>IF(N466="sníž. přenesená",J466,0)</f>
        <v>0</v>
      </c>
      <c r="BI466" s="227">
        <f>IF(N466="nulová",J466,0)</f>
        <v>0</v>
      </c>
      <c r="BJ466" s="19" t="s">
        <v>78</v>
      </c>
      <c r="BK466" s="227">
        <f>ROUND(I466*H466,2)</f>
        <v>0</v>
      </c>
      <c r="BL466" s="19" t="s">
        <v>151</v>
      </c>
      <c r="BM466" s="226" t="s">
        <v>645</v>
      </c>
    </row>
    <row r="467" s="2" customFormat="1" ht="37.8" customHeight="1">
      <c r="A467" s="40"/>
      <c r="B467" s="41"/>
      <c r="C467" s="215" t="s">
        <v>646</v>
      </c>
      <c r="D467" s="215" t="s">
        <v>146</v>
      </c>
      <c r="E467" s="216" t="s">
        <v>647</v>
      </c>
      <c r="F467" s="217" t="s">
        <v>648</v>
      </c>
      <c r="G467" s="218" t="s">
        <v>293</v>
      </c>
      <c r="H467" s="219">
        <v>3</v>
      </c>
      <c r="I467" s="220"/>
      <c r="J467" s="221">
        <f>ROUND(I467*H467,2)</f>
        <v>0</v>
      </c>
      <c r="K467" s="217" t="s">
        <v>150</v>
      </c>
      <c r="L467" s="46"/>
      <c r="M467" s="222" t="s">
        <v>19</v>
      </c>
      <c r="N467" s="223" t="s">
        <v>42</v>
      </c>
      <c r="O467" s="86"/>
      <c r="P467" s="224">
        <f>O467*H467</f>
        <v>0</v>
      </c>
      <c r="Q467" s="224">
        <v>0.04684</v>
      </c>
      <c r="R467" s="224">
        <f>Q467*H467</f>
        <v>0.14052000000000001</v>
      </c>
      <c r="S467" s="224">
        <v>0</v>
      </c>
      <c r="T467" s="225">
        <f>S467*H467</f>
        <v>0</v>
      </c>
      <c r="U467" s="40"/>
      <c r="V467" s="40"/>
      <c r="W467" s="40"/>
      <c r="X467" s="40"/>
      <c r="Y467" s="40"/>
      <c r="Z467" s="40"/>
      <c r="AA467" s="40"/>
      <c r="AB467" s="40"/>
      <c r="AC467" s="40"/>
      <c r="AD467" s="40"/>
      <c r="AE467" s="40"/>
      <c r="AR467" s="226" t="s">
        <v>151</v>
      </c>
      <c r="AT467" s="226" t="s">
        <v>146</v>
      </c>
      <c r="AU467" s="226" t="s">
        <v>80</v>
      </c>
      <c r="AY467" s="19" t="s">
        <v>144</v>
      </c>
      <c r="BE467" s="227">
        <f>IF(N467="základní",J467,0)</f>
        <v>0</v>
      </c>
      <c r="BF467" s="227">
        <f>IF(N467="snížená",J467,0)</f>
        <v>0</v>
      </c>
      <c r="BG467" s="227">
        <f>IF(N467="zákl. přenesená",J467,0)</f>
        <v>0</v>
      </c>
      <c r="BH467" s="227">
        <f>IF(N467="sníž. přenesená",J467,0)</f>
        <v>0</v>
      </c>
      <c r="BI467" s="227">
        <f>IF(N467="nulová",J467,0)</f>
        <v>0</v>
      </c>
      <c r="BJ467" s="19" t="s">
        <v>78</v>
      </c>
      <c r="BK467" s="227">
        <f>ROUND(I467*H467,2)</f>
        <v>0</v>
      </c>
      <c r="BL467" s="19" t="s">
        <v>151</v>
      </c>
      <c r="BM467" s="226" t="s">
        <v>649</v>
      </c>
    </row>
    <row r="468" s="2" customFormat="1">
      <c r="A468" s="40"/>
      <c r="B468" s="41"/>
      <c r="C468" s="42"/>
      <c r="D468" s="228" t="s">
        <v>153</v>
      </c>
      <c r="E468" s="42"/>
      <c r="F468" s="229" t="s">
        <v>650</v>
      </c>
      <c r="G468" s="42"/>
      <c r="H468" s="42"/>
      <c r="I468" s="230"/>
      <c r="J468" s="42"/>
      <c r="K468" s="42"/>
      <c r="L468" s="46"/>
      <c r="M468" s="231"/>
      <c r="N468" s="232"/>
      <c r="O468" s="86"/>
      <c r="P468" s="86"/>
      <c r="Q468" s="86"/>
      <c r="R468" s="86"/>
      <c r="S468" s="86"/>
      <c r="T468" s="87"/>
      <c r="U468" s="40"/>
      <c r="V468" s="40"/>
      <c r="W468" s="40"/>
      <c r="X468" s="40"/>
      <c r="Y468" s="40"/>
      <c r="Z468" s="40"/>
      <c r="AA468" s="40"/>
      <c r="AB468" s="40"/>
      <c r="AC468" s="40"/>
      <c r="AD468" s="40"/>
      <c r="AE468" s="40"/>
      <c r="AT468" s="19" t="s">
        <v>153</v>
      </c>
      <c r="AU468" s="19" t="s">
        <v>80</v>
      </c>
    </row>
    <row r="469" s="2" customFormat="1" ht="37.8" customHeight="1">
      <c r="A469" s="40"/>
      <c r="B469" s="41"/>
      <c r="C469" s="277" t="s">
        <v>651</v>
      </c>
      <c r="D469" s="277" t="s">
        <v>290</v>
      </c>
      <c r="E469" s="278" t="s">
        <v>652</v>
      </c>
      <c r="F469" s="279" t="s">
        <v>653</v>
      </c>
      <c r="G469" s="280" t="s">
        <v>293</v>
      </c>
      <c r="H469" s="281">
        <v>1</v>
      </c>
      <c r="I469" s="282"/>
      <c r="J469" s="283">
        <f>ROUND(I469*H469,2)</f>
        <v>0</v>
      </c>
      <c r="K469" s="279" t="s">
        <v>19</v>
      </c>
      <c r="L469" s="284"/>
      <c r="M469" s="285" t="s">
        <v>19</v>
      </c>
      <c r="N469" s="286" t="s">
        <v>42</v>
      </c>
      <c r="O469" s="86"/>
      <c r="P469" s="224">
        <f>O469*H469</f>
        <v>0</v>
      </c>
      <c r="Q469" s="224">
        <v>0</v>
      </c>
      <c r="R469" s="224">
        <f>Q469*H469</f>
        <v>0</v>
      </c>
      <c r="S469" s="224">
        <v>0</v>
      </c>
      <c r="T469" s="225">
        <f>S469*H469</f>
        <v>0</v>
      </c>
      <c r="U469" s="40"/>
      <c r="V469" s="40"/>
      <c r="W469" s="40"/>
      <c r="X469" s="40"/>
      <c r="Y469" s="40"/>
      <c r="Z469" s="40"/>
      <c r="AA469" s="40"/>
      <c r="AB469" s="40"/>
      <c r="AC469" s="40"/>
      <c r="AD469" s="40"/>
      <c r="AE469" s="40"/>
      <c r="AR469" s="226" t="s">
        <v>212</v>
      </c>
      <c r="AT469" s="226" t="s">
        <v>290</v>
      </c>
      <c r="AU469" s="226" t="s">
        <v>80</v>
      </c>
      <c r="AY469" s="19" t="s">
        <v>144</v>
      </c>
      <c r="BE469" s="227">
        <f>IF(N469="základní",J469,0)</f>
        <v>0</v>
      </c>
      <c r="BF469" s="227">
        <f>IF(N469="snížená",J469,0)</f>
        <v>0</v>
      </c>
      <c r="BG469" s="227">
        <f>IF(N469="zákl. přenesená",J469,0)</f>
        <v>0</v>
      </c>
      <c r="BH469" s="227">
        <f>IF(N469="sníž. přenesená",J469,0)</f>
        <v>0</v>
      </c>
      <c r="BI469" s="227">
        <f>IF(N469="nulová",J469,0)</f>
        <v>0</v>
      </c>
      <c r="BJ469" s="19" t="s">
        <v>78</v>
      </c>
      <c r="BK469" s="227">
        <f>ROUND(I469*H469,2)</f>
        <v>0</v>
      </c>
      <c r="BL469" s="19" t="s">
        <v>151</v>
      </c>
      <c r="BM469" s="226" t="s">
        <v>654</v>
      </c>
    </row>
    <row r="470" s="2" customFormat="1" ht="37.8" customHeight="1">
      <c r="A470" s="40"/>
      <c r="B470" s="41"/>
      <c r="C470" s="277" t="s">
        <v>655</v>
      </c>
      <c r="D470" s="277" t="s">
        <v>290</v>
      </c>
      <c r="E470" s="278" t="s">
        <v>656</v>
      </c>
      <c r="F470" s="279" t="s">
        <v>657</v>
      </c>
      <c r="G470" s="280" t="s">
        <v>293</v>
      </c>
      <c r="H470" s="281">
        <v>1</v>
      </c>
      <c r="I470" s="282"/>
      <c r="J470" s="283">
        <f>ROUND(I470*H470,2)</f>
        <v>0</v>
      </c>
      <c r="K470" s="279" t="s">
        <v>19</v>
      </c>
      <c r="L470" s="284"/>
      <c r="M470" s="285" t="s">
        <v>19</v>
      </c>
      <c r="N470" s="286" t="s">
        <v>42</v>
      </c>
      <c r="O470" s="86"/>
      <c r="P470" s="224">
        <f>O470*H470</f>
        <v>0</v>
      </c>
      <c r="Q470" s="224">
        <v>0</v>
      </c>
      <c r="R470" s="224">
        <f>Q470*H470</f>
        <v>0</v>
      </c>
      <c r="S470" s="224">
        <v>0</v>
      </c>
      <c r="T470" s="225">
        <f>S470*H470</f>
        <v>0</v>
      </c>
      <c r="U470" s="40"/>
      <c r="V470" s="40"/>
      <c r="W470" s="40"/>
      <c r="X470" s="40"/>
      <c r="Y470" s="40"/>
      <c r="Z470" s="40"/>
      <c r="AA470" s="40"/>
      <c r="AB470" s="40"/>
      <c r="AC470" s="40"/>
      <c r="AD470" s="40"/>
      <c r="AE470" s="40"/>
      <c r="AR470" s="226" t="s">
        <v>212</v>
      </c>
      <c r="AT470" s="226" t="s">
        <v>290</v>
      </c>
      <c r="AU470" s="226" t="s">
        <v>80</v>
      </c>
      <c r="AY470" s="19" t="s">
        <v>144</v>
      </c>
      <c r="BE470" s="227">
        <f>IF(N470="základní",J470,0)</f>
        <v>0</v>
      </c>
      <c r="BF470" s="227">
        <f>IF(N470="snížená",J470,0)</f>
        <v>0</v>
      </c>
      <c r="BG470" s="227">
        <f>IF(N470="zákl. přenesená",J470,0)</f>
        <v>0</v>
      </c>
      <c r="BH470" s="227">
        <f>IF(N470="sníž. přenesená",J470,0)</f>
        <v>0</v>
      </c>
      <c r="BI470" s="227">
        <f>IF(N470="nulová",J470,0)</f>
        <v>0</v>
      </c>
      <c r="BJ470" s="19" t="s">
        <v>78</v>
      </c>
      <c r="BK470" s="227">
        <f>ROUND(I470*H470,2)</f>
        <v>0</v>
      </c>
      <c r="BL470" s="19" t="s">
        <v>151</v>
      </c>
      <c r="BM470" s="226" t="s">
        <v>658</v>
      </c>
    </row>
    <row r="471" s="2" customFormat="1" ht="37.8" customHeight="1">
      <c r="A471" s="40"/>
      <c r="B471" s="41"/>
      <c r="C471" s="277" t="s">
        <v>659</v>
      </c>
      <c r="D471" s="277" t="s">
        <v>290</v>
      </c>
      <c r="E471" s="278" t="s">
        <v>660</v>
      </c>
      <c r="F471" s="279" t="s">
        <v>661</v>
      </c>
      <c r="G471" s="280" t="s">
        <v>293</v>
      </c>
      <c r="H471" s="281">
        <v>1</v>
      </c>
      <c r="I471" s="282"/>
      <c r="J471" s="283">
        <f>ROUND(I471*H471,2)</f>
        <v>0</v>
      </c>
      <c r="K471" s="279" t="s">
        <v>19</v>
      </c>
      <c r="L471" s="284"/>
      <c r="M471" s="285" t="s">
        <v>19</v>
      </c>
      <c r="N471" s="286" t="s">
        <v>42</v>
      </c>
      <c r="O471" s="86"/>
      <c r="P471" s="224">
        <f>O471*H471</f>
        <v>0</v>
      </c>
      <c r="Q471" s="224">
        <v>0</v>
      </c>
      <c r="R471" s="224">
        <f>Q471*H471</f>
        <v>0</v>
      </c>
      <c r="S471" s="224">
        <v>0</v>
      </c>
      <c r="T471" s="225">
        <f>S471*H471</f>
        <v>0</v>
      </c>
      <c r="U471" s="40"/>
      <c r="V471" s="40"/>
      <c r="W471" s="40"/>
      <c r="X471" s="40"/>
      <c r="Y471" s="40"/>
      <c r="Z471" s="40"/>
      <c r="AA471" s="40"/>
      <c r="AB471" s="40"/>
      <c r="AC471" s="40"/>
      <c r="AD471" s="40"/>
      <c r="AE471" s="40"/>
      <c r="AR471" s="226" t="s">
        <v>212</v>
      </c>
      <c r="AT471" s="226" t="s">
        <v>290</v>
      </c>
      <c r="AU471" s="226" t="s">
        <v>80</v>
      </c>
      <c r="AY471" s="19" t="s">
        <v>144</v>
      </c>
      <c r="BE471" s="227">
        <f>IF(N471="základní",J471,0)</f>
        <v>0</v>
      </c>
      <c r="BF471" s="227">
        <f>IF(N471="snížená",J471,0)</f>
        <v>0</v>
      </c>
      <c r="BG471" s="227">
        <f>IF(N471="zákl. přenesená",J471,0)</f>
        <v>0</v>
      </c>
      <c r="BH471" s="227">
        <f>IF(N471="sníž. přenesená",J471,0)</f>
        <v>0</v>
      </c>
      <c r="BI471" s="227">
        <f>IF(N471="nulová",J471,0)</f>
        <v>0</v>
      </c>
      <c r="BJ471" s="19" t="s">
        <v>78</v>
      </c>
      <c r="BK471" s="227">
        <f>ROUND(I471*H471,2)</f>
        <v>0</v>
      </c>
      <c r="BL471" s="19" t="s">
        <v>151</v>
      </c>
      <c r="BM471" s="226" t="s">
        <v>662</v>
      </c>
    </row>
    <row r="472" s="12" customFormat="1" ht="22.8" customHeight="1">
      <c r="A472" s="12"/>
      <c r="B472" s="199"/>
      <c r="C472" s="200"/>
      <c r="D472" s="201" t="s">
        <v>70</v>
      </c>
      <c r="E472" s="213" t="s">
        <v>212</v>
      </c>
      <c r="F472" s="213" t="s">
        <v>663</v>
      </c>
      <c r="G472" s="200"/>
      <c r="H472" s="200"/>
      <c r="I472" s="203"/>
      <c r="J472" s="214">
        <f>BK472</f>
        <v>0</v>
      </c>
      <c r="K472" s="200"/>
      <c r="L472" s="205"/>
      <c r="M472" s="206"/>
      <c r="N472" s="207"/>
      <c r="O472" s="207"/>
      <c r="P472" s="208">
        <f>SUM(P473:P474)</f>
        <v>0</v>
      </c>
      <c r="Q472" s="207"/>
      <c r="R472" s="208">
        <f>SUM(R473:R474)</f>
        <v>0</v>
      </c>
      <c r="S472" s="207"/>
      <c r="T472" s="209">
        <f>SUM(T473:T474)</f>
        <v>0</v>
      </c>
      <c r="U472" s="12"/>
      <c r="V472" s="12"/>
      <c r="W472" s="12"/>
      <c r="X472" s="12"/>
      <c r="Y472" s="12"/>
      <c r="Z472" s="12"/>
      <c r="AA472" s="12"/>
      <c r="AB472" s="12"/>
      <c r="AC472" s="12"/>
      <c r="AD472" s="12"/>
      <c r="AE472" s="12"/>
      <c r="AR472" s="210" t="s">
        <v>78</v>
      </c>
      <c r="AT472" s="211" t="s">
        <v>70</v>
      </c>
      <c r="AU472" s="211" t="s">
        <v>78</v>
      </c>
      <c r="AY472" s="210" t="s">
        <v>144</v>
      </c>
      <c r="BK472" s="212">
        <f>SUM(BK473:BK474)</f>
        <v>0</v>
      </c>
    </row>
    <row r="473" s="2" customFormat="1" ht="16.5" customHeight="1">
      <c r="A473" s="40"/>
      <c r="B473" s="41"/>
      <c r="C473" s="215" t="s">
        <v>664</v>
      </c>
      <c r="D473" s="215" t="s">
        <v>146</v>
      </c>
      <c r="E473" s="216" t="s">
        <v>665</v>
      </c>
      <c r="F473" s="217" t="s">
        <v>666</v>
      </c>
      <c r="G473" s="218" t="s">
        <v>579</v>
      </c>
      <c r="H473" s="219">
        <v>1</v>
      </c>
      <c r="I473" s="220"/>
      <c r="J473" s="221">
        <f>ROUND(I473*H473,2)</f>
        <v>0</v>
      </c>
      <c r="K473" s="217" t="s">
        <v>19</v>
      </c>
      <c r="L473" s="46"/>
      <c r="M473" s="222" t="s">
        <v>19</v>
      </c>
      <c r="N473" s="223" t="s">
        <v>42</v>
      </c>
      <c r="O473" s="86"/>
      <c r="P473" s="224">
        <f>O473*H473</f>
        <v>0</v>
      </c>
      <c r="Q473" s="224">
        <v>0</v>
      </c>
      <c r="R473" s="224">
        <f>Q473*H473</f>
        <v>0</v>
      </c>
      <c r="S473" s="224">
        <v>0</v>
      </c>
      <c r="T473" s="225">
        <f>S473*H473</f>
        <v>0</v>
      </c>
      <c r="U473" s="40"/>
      <c r="V473" s="40"/>
      <c r="W473" s="40"/>
      <c r="X473" s="40"/>
      <c r="Y473" s="40"/>
      <c r="Z473" s="40"/>
      <c r="AA473" s="40"/>
      <c r="AB473" s="40"/>
      <c r="AC473" s="40"/>
      <c r="AD473" s="40"/>
      <c r="AE473" s="40"/>
      <c r="AR473" s="226" t="s">
        <v>151</v>
      </c>
      <c r="AT473" s="226" t="s">
        <v>146</v>
      </c>
      <c r="AU473" s="226" t="s">
        <v>80</v>
      </c>
      <c r="AY473" s="19" t="s">
        <v>144</v>
      </c>
      <c r="BE473" s="227">
        <f>IF(N473="základní",J473,0)</f>
        <v>0</v>
      </c>
      <c r="BF473" s="227">
        <f>IF(N473="snížená",J473,0)</f>
        <v>0</v>
      </c>
      <c r="BG473" s="227">
        <f>IF(N473="zákl. přenesená",J473,0)</f>
        <v>0</v>
      </c>
      <c r="BH473" s="227">
        <f>IF(N473="sníž. přenesená",J473,0)</f>
        <v>0</v>
      </c>
      <c r="BI473" s="227">
        <f>IF(N473="nulová",J473,0)</f>
        <v>0</v>
      </c>
      <c r="BJ473" s="19" t="s">
        <v>78</v>
      </c>
      <c r="BK473" s="227">
        <f>ROUND(I473*H473,2)</f>
        <v>0</v>
      </c>
      <c r="BL473" s="19" t="s">
        <v>151</v>
      </c>
      <c r="BM473" s="226" t="s">
        <v>667</v>
      </c>
    </row>
    <row r="474" s="2" customFormat="1" ht="24.15" customHeight="1">
      <c r="A474" s="40"/>
      <c r="B474" s="41"/>
      <c r="C474" s="215" t="s">
        <v>668</v>
      </c>
      <c r="D474" s="215" t="s">
        <v>146</v>
      </c>
      <c r="E474" s="216" t="s">
        <v>669</v>
      </c>
      <c r="F474" s="217" t="s">
        <v>670</v>
      </c>
      <c r="G474" s="218" t="s">
        <v>579</v>
      </c>
      <c r="H474" s="219">
        <v>1</v>
      </c>
      <c r="I474" s="220"/>
      <c r="J474" s="221">
        <f>ROUND(I474*H474,2)</f>
        <v>0</v>
      </c>
      <c r="K474" s="217" t="s">
        <v>19</v>
      </c>
      <c r="L474" s="46"/>
      <c r="M474" s="222" t="s">
        <v>19</v>
      </c>
      <c r="N474" s="223" t="s">
        <v>42</v>
      </c>
      <c r="O474" s="86"/>
      <c r="P474" s="224">
        <f>O474*H474</f>
        <v>0</v>
      </c>
      <c r="Q474" s="224">
        <v>0</v>
      </c>
      <c r="R474" s="224">
        <f>Q474*H474</f>
        <v>0</v>
      </c>
      <c r="S474" s="224">
        <v>0</v>
      </c>
      <c r="T474" s="225">
        <f>S474*H474</f>
        <v>0</v>
      </c>
      <c r="U474" s="40"/>
      <c r="V474" s="40"/>
      <c r="W474" s="40"/>
      <c r="X474" s="40"/>
      <c r="Y474" s="40"/>
      <c r="Z474" s="40"/>
      <c r="AA474" s="40"/>
      <c r="AB474" s="40"/>
      <c r="AC474" s="40"/>
      <c r="AD474" s="40"/>
      <c r="AE474" s="40"/>
      <c r="AR474" s="226" t="s">
        <v>151</v>
      </c>
      <c r="AT474" s="226" t="s">
        <v>146</v>
      </c>
      <c r="AU474" s="226" t="s">
        <v>80</v>
      </c>
      <c r="AY474" s="19" t="s">
        <v>144</v>
      </c>
      <c r="BE474" s="227">
        <f>IF(N474="základní",J474,0)</f>
        <v>0</v>
      </c>
      <c r="BF474" s="227">
        <f>IF(N474="snížená",J474,0)</f>
        <v>0</v>
      </c>
      <c r="BG474" s="227">
        <f>IF(N474="zákl. přenesená",J474,0)</f>
        <v>0</v>
      </c>
      <c r="BH474" s="227">
        <f>IF(N474="sníž. přenesená",J474,0)</f>
        <v>0</v>
      </c>
      <c r="BI474" s="227">
        <f>IF(N474="nulová",J474,0)</f>
        <v>0</v>
      </c>
      <c r="BJ474" s="19" t="s">
        <v>78</v>
      </c>
      <c r="BK474" s="227">
        <f>ROUND(I474*H474,2)</f>
        <v>0</v>
      </c>
      <c r="BL474" s="19" t="s">
        <v>151</v>
      </c>
      <c r="BM474" s="226" t="s">
        <v>671</v>
      </c>
    </row>
    <row r="475" s="12" customFormat="1" ht="22.8" customHeight="1">
      <c r="A475" s="12"/>
      <c r="B475" s="199"/>
      <c r="C475" s="200"/>
      <c r="D475" s="201" t="s">
        <v>70</v>
      </c>
      <c r="E475" s="213" t="s">
        <v>672</v>
      </c>
      <c r="F475" s="213" t="s">
        <v>673</v>
      </c>
      <c r="G475" s="200"/>
      <c r="H475" s="200"/>
      <c r="I475" s="203"/>
      <c r="J475" s="214">
        <f>BK475</f>
        <v>0</v>
      </c>
      <c r="K475" s="200"/>
      <c r="L475" s="205"/>
      <c r="M475" s="206"/>
      <c r="N475" s="207"/>
      <c r="O475" s="207"/>
      <c r="P475" s="208">
        <f>SUM(P476:P513)</f>
        <v>0</v>
      </c>
      <c r="Q475" s="207"/>
      <c r="R475" s="208">
        <f>SUM(R476:R513)</f>
        <v>0</v>
      </c>
      <c r="S475" s="207"/>
      <c r="T475" s="209">
        <f>SUM(T476:T513)</f>
        <v>3.9026449999999993</v>
      </c>
      <c r="U475" s="12"/>
      <c r="V475" s="12"/>
      <c r="W475" s="12"/>
      <c r="X475" s="12"/>
      <c r="Y475" s="12"/>
      <c r="Z475" s="12"/>
      <c r="AA475" s="12"/>
      <c r="AB475" s="12"/>
      <c r="AC475" s="12"/>
      <c r="AD475" s="12"/>
      <c r="AE475" s="12"/>
      <c r="AR475" s="210" t="s">
        <v>78</v>
      </c>
      <c r="AT475" s="211" t="s">
        <v>70</v>
      </c>
      <c r="AU475" s="211" t="s">
        <v>78</v>
      </c>
      <c r="AY475" s="210" t="s">
        <v>144</v>
      </c>
      <c r="BK475" s="212">
        <f>SUM(BK476:BK513)</f>
        <v>0</v>
      </c>
    </row>
    <row r="476" s="2" customFormat="1" ht="16.5" customHeight="1">
      <c r="A476" s="40"/>
      <c r="B476" s="41"/>
      <c r="C476" s="215" t="s">
        <v>674</v>
      </c>
      <c r="D476" s="215" t="s">
        <v>146</v>
      </c>
      <c r="E476" s="216" t="s">
        <v>675</v>
      </c>
      <c r="F476" s="217" t="s">
        <v>676</v>
      </c>
      <c r="G476" s="218" t="s">
        <v>293</v>
      </c>
      <c r="H476" s="219">
        <v>3</v>
      </c>
      <c r="I476" s="220"/>
      <c r="J476" s="221">
        <f>ROUND(I476*H476,2)</f>
        <v>0</v>
      </c>
      <c r="K476" s="217" t="s">
        <v>19</v>
      </c>
      <c r="L476" s="46"/>
      <c r="M476" s="222" t="s">
        <v>19</v>
      </c>
      <c r="N476" s="223" t="s">
        <v>42</v>
      </c>
      <c r="O476" s="86"/>
      <c r="P476" s="224">
        <f>O476*H476</f>
        <v>0</v>
      </c>
      <c r="Q476" s="224">
        <v>0</v>
      </c>
      <c r="R476" s="224">
        <f>Q476*H476</f>
        <v>0</v>
      </c>
      <c r="S476" s="224">
        <v>0</v>
      </c>
      <c r="T476" s="225">
        <f>S476*H476</f>
        <v>0</v>
      </c>
      <c r="U476" s="40"/>
      <c r="V476" s="40"/>
      <c r="W476" s="40"/>
      <c r="X476" s="40"/>
      <c r="Y476" s="40"/>
      <c r="Z476" s="40"/>
      <c r="AA476" s="40"/>
      <c r="AB476" s="40"/>
      <c r="AC476" s="40"/>
      <c r="AD476" s="40"/>
      <c r="AE476" s="40"/>
      <c r="AR476" s="226" t="s">
        <v>151</v>
      </c>
      <c r="AT476" s="226" t="s">
        <v>146</v>
      </c>
      <c r="AU476" s="226" t="s">
        <v>80</v>
      </c>
      <c r="AY476" s="19" t="s">
        <v>144</v>
      </c>
      <c r="BE476" s="227">
        <f>IF(N476="základní",J476,0)</f>
        <v>0</v>
      </c>
      <c r="BF476" s="227">
        <f>IF(N476="snížená",J476,0)</f>
        <v>0</v>
      </c>
      <c r="BG476" s="227">
        <f>IF(N476="zákl. přenesená",J476,0)</f>
        <v>0</v>
      </c>
      <c r="BH476" s="227">
        <f>IF(N476="sníž. přenesená",J476,0)</f>
        <v>0</v>
      </c>
      <c r="BI476" s="227">
        <f>IF(N476="nulová",J476,0)</f>
        <v>0</v>
      </c>
      <c r="BJ476" s="19" t="s">
        <v>78</v>
      </c>
      <c r="BK476" s="227">
        <f>ROUND(I476*H476,2)</f>
        <v>0</v>
      </c>
      <c r="BL476" s="19" t="s">
        <v>151</v>
      </c>
      <c r="BM476" s="226" t="s">
        <v>677</v>
      </c>
    </row>
    <row r="477" s="13" customFormat="1">
      <c r="A477" s="13"/>
      <c r="B477" s="233"/>
      <c r="C477" s="234"/>
      <c r="D477" s="235" t="s">
        <v>155</v>
      </c>
      <c r="E477" s="236" t="s">
        <v>19</v>
      </c>
      <c r="F477" s="237" t="s">
        <v>448</v>
      </c>
      <c r="G477" s="234"/>
      <c r="H477" s="236" t="s">
        <v>19</v>
      </c>
      <c r="I477" s="238"/>
      <c r="J477" s="234"/>
      <c r="K477" s="234"/>
      <c r="L477" s="239"/>
      <c r="M477" s="240"/>
      <c r="N477" s="241"/>
      <c r="O477" s="241"/>
      <c r="P477" s="241"/>
      <c r="Q477" s="241"/>
      <c r="R477" s="241"/>
      <c r="S477" s="241"/>
      <c r="T477" s="242"/>
      <c r="U477" s="13"/>
      <c r="V477" s="13"/>
      <c r="W477" s="13"/>
      <c r="X477" s="13"/>
      <c r="Y477" s="13"/>
      <c r="Z477" s="13"/>
      <c r="AA477" s="13"/>
      <c r="AB477" s="13"/>
      <c r="AC477" s="13"/>
      <c r="AD477" s="13"/>
      <c r="AE477" s="13"/>
      <c r="AT477" s="243" t="s">
        <v>155</v>
      </c>
      <c r="AU477" s="243" t="s">
        <v>80</v>
      </c>
      <c r="AV477" s="13" t="s">
        <v>78</v>
      </c>
      <c r="AW477" s="13" t="s">
        <v>32</v>
      </c>
      <c r="AX477" s="13" t="s">
        <v>71</v>
      </c>
      <c r="AY477" s="243" t="s">
        <v>144</v>
      </c>
    </row>
    <row r="478" s="14" customFormat="1">
      <c r="A478" s="14"/>
      <c r="B478" s="244"/>
      <c r="C478" s="245"/>
      <c r="D478" s="235" t="s">
        <v>155</v>
      </c>
      <c r="E478" s="246" t="s">
        <v>19</v>
      </c>
      <c r="F478" s="247" t="s">
        <v>678</v>
      </c>
      <c r="G478" s="245"/>
      <c r="H478" s="248">
        <v>2</v>
      </c>
      <c r="I478" s="249"/>
      <c r="J478" s="245"/>
      <c r="K478" s="245"/>
      <c r="L478" s="250"/>
      <c r="M478" s="251"/>
      <c r="N478" s="252"/>
      <c r="O478" s="252"/>
      <c r="P478" s="252"/>
      <c r="Q478" s="252"/>
      <c r="R478" s="252"/>
      <c r="S478" s="252"/>
      <c r="T478" s="253"/>
      <c r="U478" s="14"/>
      <c r="V478" s="14"/>
      <c r="W478" s="14"/>
      <c r="X478" s="14"/>
      <c r="Y478" s="14"/>
      <c r="Z478" s="14"/>
      <c r="AA478" s="14"/>
      <c r="AB478" s="14"/>
      <c r="AC478" s="14"/>
      <c r="AD478" s="14"/>
      <c r="AE478" s="14"/>
      <c r="AT478" s="254" t="s">
        <v>155</v>
      </c>
      <c r="AU478" s="254" t="s">
        <v>80</v>
      </c>
      <c r="AV478" s="14" t="s">
        <v>80</v>
      </c>
      <c r="AW478" s="14" t="s">
        <v>32</v>
      </c>
      <c r="AX478" s="14" t="s">
        <v>71</v>
      </c>
      <c r="AY478" s="254" t="s">
        <v>144</v>
      </c>
    </row>
    <row r="479" s="14" customFormat="1">
      <c r="A479" s="14"/>
      <c r="B479" s="244"/>
      <c r="C479" s="245"/>
      <c r="D479" s="235" t="s">
        <v>155</v>
      </c>
      <c r="E479" s="246" t="s">
        <v>19</v>
      </c>
      <c r="F479" s="247" t="s">
        <v>679</v>
      </c>
      <c r="G479" s="245"/>
      <c r="H479" s="248">
        <v>1</v>
      </c>
      <c r="I479" s="249"/>
      <c r="J479" s="245"/>
      <c r="K479" s="245"/>
      <c r="L479" s="250"/>
      <c r="M479" s="251"/>
      <c r="N479" s="252"/>
      <c r="O479" s="252"/>
      <c r="P479" s="252"/>
      <c r="Q479" s="252"/>
      <c r="R479" s="252"/>
      <c r="S479" s="252"/>
      <c r="T479" s="253"/>
      <c r="U479" s="14"/>
      <c r="V479" s="14"/>
      <c r="W479" s="14"/>
      <c r="X479" s="14"/>
      <c r="Y479" s="14"/>
      <c r="Z479" s="14"/>
      <c r="AA479" s="14"/>
      <c r="AB479" s="14"/>
      <c r="AC479" s="14"/>
      <c r="AD479" s="14"/>
      <c r="AE479" s="14"/>
      <c r="AT479" s="254" t="s">
        <v>155</v>
      </c>
      <c r="AU479" s="254" t="s">
        <v>80</v>
      </c>
      <c r="AV479" s="14" t="s">
        <v>80</v>
      </c>
      <c r="AW479" s="14" t="s">
        <v>32</v>
      </c>
      <c r="AX479" s="14" t="s">
        <v>71</v>
      </c>
      <c r="AY479" s="254" t="s">
        <v>144</v>
      </c>
    </row>
    <row r="480" s="16" customFormat="1">
      <c r="A480" s="16"/>
      <c r="B480" s="266"/>
      <c r="C480" s="267"/>
      <c r="D480" s="235" t="s">
        <v>155</v>
      </c>
      <c r="E480" s="268" t="s">
        <v>19</v>
      </c>
      <c r="F480" s="269" t="s">
        <v>202</v>
      </c>
      <c r="G480" s="267"/>
      <c r="H480" s="270">
        <v>3</v>
      </c>
      <c r="I480" s="271"/>
      <c r="J480" s="267"/>
      <c r="K480" s="267"/>
      <c r="L480" s="272"/>
      <c r="M480" s="273"/>
      <c r="N480" s="274"/>
      <c r="O480" s="274"/>
      <c r="P480" s="274"/>
      <c r="Q480" s="274"/>
      <c r="R480" s="274"/>
      <c r="S480" s="274"/>
      <c r="T480" s="275"/>
      <c r="U480" s="16"/>
      <c r="V480" s="16"/>
      <c r="W480" s="16"/>
      <c r="X480" s="16"/>
      <c r="Y480" s="16"/>
      <c r="Z480" s="16"/>
      <c r="AA480" s="16"/>
      <c r="AB480" s="16"/>
      <c r="AC480" s="16"/>
      <c r="AD480" s="16"/>
      <c r="AE480" s="16"/>
      <c r="AT480" s="276" t="s">
        <v>155</v>
      </c>
      <c r="AU480" s="276" t="s">
        <v>80</v>
      </c>
      <c r="AV480" s="16" t="s">
        <v>151</v>
      </c>
      <c r="AW480" s="16" t="s">
        <v>32</v>
      </c>
      <c r="AX480" s="16" t="s">
        <v>78</v>
      </c>
      <c r="AY480" s="276" t="s">
        <v>144</v>
      </c>
    </row>
    <row r="481" s="2" customFormat="1" ht="37.8" customHeight="1">
      <c r="A481" s="40"/>
      <c r="B481" s="41"/>
      <c r="C481" s="215" t="s">
        <v>680</v>
      </c>
      <c r="D481" s="215" t="s">
        <v>146</v>
      </c>
      <c r="E481" s="216" t="s">
        <v>681</v>
      </c>
      <c r="F481" s="217" t="s">
        <v>682</v>
      </c>
      <c r="G481" s="218" t="s">
        <v>149</v>
      </c>
      <c r="H481" s="219">
        <v>3.4980000000000002</v>
      </c>
      <c r="I481" s="220"/>
      <c r="J481" s="221">
        <f>ROUND(I481*H481,2)</f>
        <v>0</v>
      </c>
      <c r="K481" s="217" t="s">
        <v>150</v>
      </c>
      <c r="L481" s="46"/>
      <c r="M481" s="222" t="s">
        <v>19</v>
      </c>
      <c r="N481" s="223" t="s">
        <v>42</v>
      </c>
      <c r="O481" s="86"/>
      <c r="P481" s="224">
        <f>O481*H481</f>
        <v>0</v>
      </c>
      <c r="Q481" s="224">
        <v>0</v>
      </c>
      <c r="R481" s="224">
        <f>Q481*H481</f>
        <v>0</v>
      </c>
      <c r="S481" s="224">
        <v>0.075999999999999998</v>
      </c>
      <c r="T481" s="225">
        <f>S481*H481</f>
        <v>0.26584800000000003</v>
      </c>
      <c r="U481" s="40"/>
      <c r="V481" s="40"/>
      <c r="W481" s="40"/>
      <c r="X481" s="40"/>
      <c r="Y481" s="40"/>
      <c r="Z481" s="40"/>
      <c r="AA481" s="40"/>
      <c r="AB481" s="40"/>
      <c r="AC481" s="40"/>
      <c r="AD481" s="40"/>
      <c r="AE481" s="40"/>
      <c r="AR481" s="226" t="s">
        <v>151</v>
      </c>
      <c r="AT481" s="226" t="s">
        <v>146</v>
      </c>
      <c r="AU481" s="226" t="s">
        <v>80</v>
      </c>
      <c r="AY481" s="19" t="s">
        <v>144</v>
      </c>
      <c r="BE481" s="227">
        <f>IF(N481="základní",J481,0)</f>
        <v>0</v>
      </c>
      <c r="BF481" s="227">
        <f>IF(N481="snížená",J481,0)</f>
        <v>0</v>
      </c>
      <c r="BG481" s="227">
        <f>IF(N481="zákl. přenesená",J481,0)</f>
        <v>0</v>
      </c>
      <c r="BH481" s="227">
        <f>IF(N481="sníž. přenesená",J481,0)</f>
        <v>0</v>
      </c>
      <c r="BI481" s="227">
        <f>IF(N481="nulová",J481,0)</f>
        <v>0</v>
      </c>
      <c r="BJ481" s="19" t="s">
        <v>78</v>
      </c>
      <c r="BK481" s="227">
        <f>ROUND(I481*H481,2)</f>
        <v>0</v>
      </c>
      <c r="BL481" s="19" t="s">
        <v>151</v>
      </c>
      <c r="BM481" s="226" t="s">
        <v>683</v>
      </c>
    </row>
    <row r="482" s="2" customFormat="1">
      <c r="A482" s="40"/>
      <c r="B482" s="41"/>
      <c r="C482" s="42"/>
      <c r="D482" s="228" t="s">
        <v>153</v>
      </c>
      <c r="E482" s="42"/>
      <c r="F482" s="229" t="s">
        <v>684</v>
      </c>
      <c r="G482" s="42"/>
      <c r="H482" s="42"/>
      <c r="I482" s="230"/>
      <c r="J482" s="42"/>
      <c r="K482" s="42"/>
      <c r="L482" s="46"/>
      <c r="M482" s="231"/>
      <c r="N482" s="232"/>
      <c r="O482" s="86"/>
      <c r="P482" s="86"/>
      <c r="Q482" s="86"/>
      <c r="R482" s="86"/>
      <c r="S482" s="86"/>
      <c r="T482" s="87"/>
      <c r="U482" s="40"/>
      <c r="V482" s="40"/>
      <c r="W482" s="40"/>
      <c r="X482" s="40"/>
      <c r="Y482" s="40"/>
      <c r="Z482" s="40"/>
      <c r="AA482" s="40"/>
      <c r="AB482" s="40"/>
      <c r="AC482" s="40"/>
      <c r="AD482" s="40"/>
      <c r="AE482" s="40"/>
      <c r="AT482" s="19" t="s">
        <v>153</v>
      </c>
      <c r="AU482" s="19" t="s">
        <v>80</v>
      </c>
    </row>
    <row r="483" s="14" customFormat="1">
      <c r="A483" s="14"/>
      <c r="B483" s="244"/>
      <c r="C483" s="245"/>
      <c r="D483" s="235" t="s">
        <v>155</v>
      </c>
      <c r="E483" s="246" t="s">
        <v>19</v>
      </c>
      <c r="F483" s="247" t="s">
        <v>685</v>
      </c>
      <c r="G483" s="245"/>
      <c r="H483" s="248">
        <v>1.8180000000000001</v>
      </c>
      <c r="I483" s="249"/>
      <c r="J483" s="245"/>
      <c r="K483" s="245"/>
      <c r="L483" s="250"/>
      <c r="M483" s="251"/>
      <c r="N483" s="252"/>
      <c r="O483" s="252"/>
      <c r="P483" s="252"/>
      <c r="Q483" s="252"/>
      <c r="R483" s="252"/>
      <c r="S483" s="252"/>
      <c r="T483" s="253"/>
      <c r="U483" s="14"/>
      <c r="V483" s="14"/>
      <c r="W483" s="14"/>
      <c r="X483" s="14"/>
      <c r="Y483" s="14"/>
      <c r="Z483" s="14"/>
      <c r="AA483" s="14"/>
      <c r="AB483" s="14"/>
      <c r="AC483" s="14"/>
      <c r="AD483" s="14"/>
      <c r="AE483" s="14"/>
      <c r="AT483" s="254" t="s">
        <v>155</v>
      </c>
      <c r="AU483" s="254" t="s">
        <v>80</v>
      </c>
      <c r="AV483" s="14" t="s">
        <v>80</v>
      </c>
      <c r="AW483" s="14" t="s">
        <v>32</v>
      </c>
      <c r="AX483" s="14" t="s">
        <v>71</v>
      </c>
      <c r="AY483" s="254" t="s">
        <v>144</v>
      </c>
    </row>
    <row r="484" s="14" customFormat="1">
      <c r="A484" s="14"/>
      <c r="B484" s="244"/>
      <c r="C484" s="245"/>
      <c r="D484" s="235" t="s">
        <v>155</v>
      </c>
      <c r="E484" s="246" t="s">
        <v>19</v>
      </c>
      <c r="F484" s="247" t="s">
        <v>686</v>
      </c>
      <c r="G484" s="245"/>
      <c r="H484" s="248">
        <v>1.6799999999999999</v>
      </c>
      <c r="I484" s="249"/>
      <c r="J484" s="245"/>
      <c r="K484" s="245"/>
      <c r="L484" s="250"/>
      <c r="M484" s="251"/>
      <c r="N484" s="252"/>
      <c r="O484" s="252"/>
      <c r="P484" s="252"/>
      <c r="Q484" s="252"/>
      <c r="R484" s="252"/>
      <c r="S484" s="252"/>
      <c r="T484" s="253"/>
      <c r="U484" s="14"/>
      <c r="V484" s="14"/>
      <c r="W484" s="14"/>
      <c r="X484" s="14"/>
      <c r="Y484" s="14"/>
      <c r="Z484" s="14"/>
      <c r="AA484" s="14"/>
      <c r="AB484" s="14"/>
      <c r="AC484" s="14"/>
      <c r="AD484" s="14"/>
      <c r="AE484" s="14"/>
      <c r="AT484" s="254" t="s">
        <v>155</v>
      </c>
      <c r="AU484" s="254" t="s">
        <v>80</v>
      </c>
      <c r="AV484" s="14" t="s">
        <v>80</v>
      </c>
      <c r="AW484" s="14" t="s">
        <v>32</v>
      </c>
      <c r="AX484" s="14" t="s">
        <v>71</v>
      </c>
      <c r="AY484" s="254" t="s">
        <v>144</v>
      </c>
    </row>
    <row r="485" s="16" customFormat="1">
      <c r="A485" s="16"/>
      <c r="B485" s="266"/>
      <c r="C485" s="267"/>
      <c r="D485" s="235" t="s">
        <v>155</v>
      </c>
      <c r="E485" s="268" t="s">
        <v>19</v>
      </c>
      <c r="F485" s="269" t="s">
        <v>202</v>
      </c>
      <c r="G485" s="267"/>
      <c r="H485" s="270">
        <v>3.4980000000000002</v>
      </c>
      <c r="I485" s="271"/>
      <c r="J485" s="267"/>
      <c r="K485" s="267"/>
      <c r="L485" s="272"/>
      <c r="M485" s="273"/>
      <c r="N485" s="274"/>
      <c r="O485" s="274"/>
      <c r="P485" s="274"/>
      <c r="Q485" s="274"/>
      <c r="R485" s="274"/>
      <c r="S485" s="274"/>
      <c r="T485" s="275"/>
      <c r="U485" s="16"/>
      <c r="V485" s="16"/>
      <c r="W485" s="16"/>
      <c r="X485" s="16"/>
      <c r="Y485" s="16"/>
      <c r="Z485" s="16"/>
      <c r="AA485" s="16"/>
      <c r="AB485" s="16"/>
      <c r="AC485" s="16"/>
      <c r="AD485" s="16"/>
      <c r="AE485" s="16"/>
      <c r="AT485" s="276" t="s">
        <v>155</v>
      </c>
      <c r="AU485" s="276" t="s">
        <v>80</v>
      </c>
      <c r="AV485" s="16" t="s">
        <v>151</v>
      </c>
      <c r="AW485" s="16" t="s">
        <v>32</v>
      </c>
      <c r="AX485" s="16" t="s">
        <v>78</v>
      </c>
      <c r="AY485" s="276" t="s">
        <v>144</v>
      </c>
    </row>
    <row r="486" s="2" customFormat="1" ht="37.8" customHeight="1">
      <c r="A486" s="40"/>
      <c r="B486" s="41"/>
      <c r="C486" s="215" t="s">
        <v>687</v>
      </c>
      <c r="D486" s="215" t="s">
        <v>146</v>
      </c>
      <c r="E486" s="216" t="s">
        <v>688</v>
      </c>
      <c r="F486" s="217" t="s">
        <v>689</v>
      </c>
      <c r="G486" s="218" t="s">
        <v>149</v>
      </c>
      <c r="H486" s="219">
        <v>2.2000000000000002</v>
      </c>
      <c r="I486" s="220"/>
      <c r="J486" s="221">
        <f>ROUND(I486*H486,2)</f>
        <v>0</v>
      </c>
      <c r="K486" s="217" t="s">
        <v>150</v>
      </c>
      <c r="L486" s="46"/>
      <c r="M486" s="222" t="s">
        <v>19</v>
      </c>
      <c r="N486" s="223" t="s">
        <v>42</v>
      </c>
      <c r="O486" s="86"/>
      <c r="P486" s="224">
        <f>O486*H486</f>
        <v>0</v>
      </c>
      <c r="Q486" s="224">
        <v>0</v>
      </c>
      <c r="R486" s="224">
        <f>Q486*H486</f>
        <v>0</v>
      </c>
      <c r="S486" s="224">
        <v>0.063</v>
      </c>
      <c r="T486" s="225">
        <f>S486*H486</f>
        <v>0.1386</v>
      </c>
      <c r="U486" s="40"/>
      <c r="V486" s="40"/>
      <c r="W486" s="40"/>
      <c r="X486" s="40"/>
      <c r="Y486" s="40"/>
      <c r="Z486" s="40"/>
      <c r="AA486" s="40"/>
      <c r="AB486" s="40"/>
      <c r="AC486" s="40"/>
      <c r="AD486" s="40"/>
      <c r="AE486" s="40"/>
      <c r="AR486" s="226" t="s">
        <v>151</v>
      </c>
      <c r="AT486" s="226" t="s">
        <v>146</v>
      </c>
      <c r="AU486" s="226" t="s">
        <v>80</v>
      </c>
      <c r="AY486" s="19" t="s">
        <v>144</v>
      </c>
      <c r="BE486" s="227">
        <f>IF(N486="základní",J486,0)</f>
        <v>0</v>
      </c>
      <c r="BF486" s="227">
        <f>IF(N486="snížená",J486,0)</f>
        <v>0</v>
      </c>
      <c r="BG486" s="227">
        <f>IF(N486="zákl. přenesená",J486,0)</f>
        <v>0</v>
      </c>
      <c r="BH486" s="227">
        <f>IF(N486="sníž. přenesená",J486,0)</f>
        <v>0</v>
      </c>
      <c r="BI486" s="227">
        <f>IF(N486="nulová",J486,0)</f>
        <v>0</v>
      </c>
      <c r="BJ486" s="19" t="s">
        <v>78</v>
      </c>
      <c r="BK486" s="227">
        <f>ROUND(I486*H486,2)</f>
        <v>0</v>
      </c>
      <c r="BL486" s="19" t="s">
        <v>151</v>
      </c>
      <c r="BM486" s="226" t="s">
        <v>690</v>
      </c>
    </row>
    <row r="487" s="2" customFormat="1">
      <c r="A487" s="40"/>
      <c r="B487" s="41"/>
      <c r="C487" s="42"/>
      <c r="D487" s="228" t="s">
        <v>153</v>
      </c>
      <c r="E487" s="42"/>
      <c r="F487" s="229" t="s">
        <v>691</v>
      </c>
      <c r="G487" s="42"/>
      <c r="H487" s="42"/>
      <c r="I487" s="230"/>
      <c r="J487" s="42"/>
      <c r="K487" s="42"/>
      <c r="L487" s="46"/>
      <c r="M487" s="231"/>
      <c r="N487" s="232"/>
      <c r="O487" s="86"/>
      <c r="P487" s="86"/>
      <c r="Q487" s="86"/>
      <c r="R487" s="86"/>
      <c r="S487" s="86"/>
      <c r="T487" s="87"/>
      <c r="U487" s="40"/>
      <c r="V487" s="40"/>
      <c r="W487" s="40"/>
      <c r="X487" s="40"/>
      <c r="Y487" s="40"/>
      <c r="Z487" s="40"/>
      <c r="AA487" s="40"/>
      <c r="AB487" s="40"/>
      <c r="AC487" s="40"/>
      <c r="AD487" s="40"/>
      <c r="AE487" s="40"/>
      <c r="AT487" s="19" t="s">
        <v>153</v>
      </c>
      <c r="AU487" s="19" t="s">
        <v>80</v>
      </c>
    </row>
    <row r="488" s="14" customFormat="1">
      <c r="A488" s="14"/>
      <c r="B488" s="244"/>
      <c r="C488" s="245"/>
      <c r="D488" s="235" t="s">
        <v>155</v>
      </c>
      <c r="E488" s="246" t="s">
        <v>19</v>
      </c>
      <c r="F488" s="247" t="s">
        <v>692</v>
      </c>
      <c r="G488" s="245"/>
      <c r="H488" s="248">
        <v>2.2000000000000002</v>
      </c>
      <c r="I488" s="249"/>
      <c r="J488" s="245"/>
      <c r="K488" s="245"/>
      <c r="L488" s="250"/>
      <c r="M488" s="251"/>
      <c r="N488" s="252"/>
      <c r="O488" s="252"/>
      <c r="P488" s="252"/>
      <c r="Q488" s="252"/>
      <c r="R488" s="252"/>
      <c r="S488" s="252"/>
      <c r="T488" s="253"/>
      <c r="U488" s="14"/>
      <c r="V488" s="14"/>
      <c r="W488" s="14"/>
      <c r="X488" s="14"/>
      <c r="Y488" s="14"/>
      <c r="Z488" s="14"/>
      <c r="AA488" s="14"/>
      <c r="AB488" s="14"/>
      <c r="AC488" s="14"/>
      <c r="AD488" s="14"/>
      <c r="AE488" s="14"/>
      <c r="AT488" s="254" t="s">
        <v>155</v>
      </c>
      <c r="AU488" s="254" t="s">
        <v>80</v>
      </c>
      <c r="AV488" s="14" t="s">
        <v>80</v>
      </c>
      <c r="AW488" s="14" t="s">
        <v>32</v>
      </c>
      <c r="AX488" s="14" t="s">
        <v>78</v>
      </c>
      <c r="AY488" s="254" t="s">
        <v>144</v>
      </c>
    </row>
    <row r="489" s="2" customFormat="1" ht="24.15" customHeight="1">
      <c r="A489" s="40"/>
      <c r="B489" s="41"/>
      <c r="C489" s="215" t="s">
        <v>693</v>
      </c>
      <c r="D489" s="215" t="s">
        <v>146</v>
      </c>
      <c r="E489" s="216" t="s">
        <v>694</v>
      </c>
      <c r="F489" s="217" t="s">
        <v>695</v>
      </c>
      <c r="G489" s="218" t="s">
        <v>293</v>
      </c>
      <c r="H489" s="219">
        <v>1</v>
      </c>
      <c r="I489" s="220"/>
      <c r="J489" s="221">
        <f>ROUND(I489*H489,2)</f>
        <v>0</v>
      </c>
      <c r="K489" s="217" t="s">
        <v>150</v>
      </c>
      <c r="L489" s="46"/>
      <c r="M489" s="222" t="s">
        <v>19</v>
      </c>
      <c r="N489" s="223" t="s">
        <v>42</v>
      </c>
      <c r="O489" s="86"/>
      <c r="P489" s="224">
        <f>O489*H489</f>
        <v>0</v>
      </c>
      <c r="Q489" s="224">
        <v>0</v>
      </c>
      <c r="R489" s="224">
        <f>Q489*H489</f>
        <v>0</v>
      </c>
      <c r="S489" s="224">
        <v>0.050000000000000003</v>
      </c>
      <c r="T489" s="225">
        <f>S489*H489</f>
        <v>0.050000000000000003</v>
      </c>
      <c r="U489" s="40"/>
      <c r="V489" s="40"/>
      <c r="W489" s="40"/>
      <c r="X489" s="40"/>
      <c r="Y489" s="40"/>
      <c r="Z489" s="40"/>
      <c r="AA489" s="40"/>
      <c r="AB489" s="40"/>
      <c r="AC489" s="40"/>
      <c r="AD489" s="40"/>
      <c r="AE489" s="40"/>
      <c r="AR489" s="226" t="s">
        <v>151</v>
      </c>
      <c r="AT489" s="226" t="s">
        <v>146</v>
      </c>
      <c r="AU489" s="226" t="s">
        <v>80</v>
      </c>
      <c r="AY489" s="19" t="s">
        <v>144</v>
      </c>
      <c r="BE489" s="227">
        <f>IF(N489="základní",J489,0)</f>
        <v>0</v>
      </c>
      <c r="BF489" s="227">
        <f>IF(N489="snížená",J489,0)</f>
        <v>0</v>
      </c>
      <c r="BG489" s="227">
        <f>IF(N489="zákl. přenesená",J489,0)</f>
        <v>0</v>
      </c>
      <c r="BH489" s="227">
        <f>IF(N489="sníž. přenesená",J489,0)</f>
        <v>0</v>
      </c>
      <c r="BI489" s="227">
        <f>IF(N489="nulová",J489,0)</f>
        <v>0</v>
      </c>
      <c r="BJ489" s="19" t="s">
        <v>78</v>
      </c>
      <c r="BK489" s="227">
        <f>ROUND(I489*H489,2)</f>
        <v>0</v>
      </c>
      <c r="BL489" s="19" t="s">
        <v>151</v>
      </c>
      <c r="BM489" s="226" t="s">
        <v>696</v>
      </c>
    </row>
    <row r="490" s="2" customFormat="1">
      <c r="A490" s="40"/>
      <c r="B490" s="41"/>
      <c r="C490" s="42"/>
      <c r="D490" s="228" t="s">
        <v>153</v>
      </c>
      <c r="E490" s="42"/>
      <c r="F490" s="229" t="s">
        <v>697</v>
      </c>
      <c r="G490" s="42"/>
      <c r="H490" s="42"/>
      <c r="I490" s="230"/>
      <c r="J490" s="42"/>
      <c r="K490" s="42"/>
      <c r="L490" s="46"/>
      <c r="M490" s="231"/>
      <c r="N490" s="232"/>
      <c r="O490" s="86"/>
      <c r="P490" s="86"/>
      <c r="Q490" s="86"/>
      <c r="R490" s="86"/>
      <c r="S490" s="86"/>
      <c r="T490" s="87"/>
      <c r="U490" s="40"/>
      <c r="V490" s="40"/>
      <c r="W490" s="40"/>
      <c r="X490" s="40"/>
      <c r="Y490" s="40"/>
      <c r="Z490" s="40"/>
      <c r="AA490" s="40"/>
      <c r="AB490" s="40"/>
      <c r="AC490" s="40"/>
      <c r="AD490" s="40"/>
      <c r="AE490" s="40"/>
      <c r="AT490" s="19" t="s">
        <v>153</v>
      </c>
      <c r="AU490" s="19" t="s">
        <v>80</v>
      </c>
    </row>
    <row r="491" s="13" customFormat="1">
      <c r="A491" s="13"/>
      <c r="B491" s="233"/>
      <c r="C491" s="234"/>
      <c r="D491" s="235" t="s">
        <v>155</v>
      </c>
      <c r="E491" s="236" t="s">
        <v>19</v>
      </c>
      <c r="F491" s="237" t="s">
        <v>698</v>
      </c>
      <c r="G491" s="234"/>
      <c r="H491" s="236" t="s">
        <v>19</v>
      </c>
      <c r="I491" s="238"/>
      <c r="J491" s="234"/>
      <c r="K491" s="234"/>
      <c r="L491" s="239"/>
      <c r="M491" s="240"/>
      <c r="N491" s="241"/>
      <c r="O491" s="241"/>
      <c r="P491" s="241"/>
      <c r="Q491" s="241"/>
      <c r="R491" s="241"/>
      <c r="S491" s="241"/>
      <c r="T491" s="242"/>
      <c r="U491" s="13"/>
      <c r="V491" s="13"/>
      <c r="W491" s="13"/>
      <c r="X491" s="13"/>
      <c r="Y491" s="13"/>
      <c r="Z491" s="13"/>
      <c r="AA491" s="13"/>
      <c r="AB491" s="13"/>
      <c r="AC491" s="13"/>
      <c r="AD491" s="13"/>
      <c r="AE491" s="13"/>
      <c r="AT491" s="243" t="s">
        <v>155</v>
      </c>
      <c r="AU491" s="243" t="s">
        <v>80</v>
      </c>
      <c r="AV491" s="13" t="s">
        <v>78</v>
      </c>
      <c r="AW491" s="13" t="s">
        <v>32</v>
      </c>
      <c r="AX491" s="13" t="s">
        <v>71</v>
      </c>
      <c r="AY491" s="243" t="s">
        <v>144</v>
      </c>
    </row>
    <row r="492" s="14" customFormat="1">
      <c r="A492" s="14"/>
      <c r="B492" s="244"/>
      <c r="C492" s="245"/>
      <c r="D492" s="235" t="s">
        <v>155</v>
      </c>
      <c r="E492" s="246" t="s">
        <v>19</v>
      </c>
      <c r="F492" s="247" t="s">
        <v>699</v>
      </c>
      <c r="G492" s="245"/>
      <c r="H492" s="248">
        <v>1</v>
      </c>
      <c r="I492" s="249"/>
      <c r="J492" s="245"/>
      <c r="K492" s="245"/>
      <c r="L492" s="250"/>
      <c r="M492" s="251"/>
      <c r="N492" s="252"/>
      <c r="O492" s="252"/>
      <c r="P492" s="252"/>
      <c r="Q492" s="252"/>
      <c r="R492" s="252"/>
      <c r="S492" s="252"/>
      <c r="T492" s="253"/>
      <c r="U492" s="14"/>
      <c r="V492" s="14"/>
      <c r="W492" s="14"/>
      <c r="X492" s="14"/>
      <c r="Y492" s="14"/>
      <c r="Z492" s="14"/>
      <c r="AA492" s="14"/>
      <c r="AB492" s="14"/>
      <c r="AC492" s="14"/>
      <c r="AD492" s="14"/>
      <c r="AE492" s="14"/>
      <c r="AT492" s="254" t="s">
        <v>155</v>
      </c>
      <c r="AU492" s="254" t="s">
        <v>80</v>
      </c>
      <c r="AV492" s="14" t="s">
        <v>80</v>
      </c>
      <c r="AW492" s="14" t="s">
        <v>32</v>
      </c>
      <c r="AX492" s="14" t="s">
        <v>78</v>
      </c>
      <c r="AY492" s="254" t="s">
        <v>144</v>
      </c>
    </row>
    <row r="493" s="2" customFormat="1" ht="16.5" customHeight="1">
      <c r="A493" s="40"/>
      <c r="B493" s="41"/>
      <c r="C493" s="215" t="s">
        <v>700</v>
      </c>
      <c r="D493" s="215" t="s">
        <v>146</v>
      </c>
      <c r="E493" s="216" t="s">
        <v>701</v>
      </c>
      <c r="F493" s="217" t="s">
        <v>702</v>
      </c>
      <c r="G493" s="218" t="s">
        <v>579</v>
      </c>
      <c r="H493" s="219">
        <v>1</v>
      </c>
      <c r="I493" s="220"/>
      <c r="J493" s="221">
        <f>ROUND(I493*H493,2)</f>
        <v>0</v>
      </c>
      <c r="K493" s="217" t="s">
        <v>19</v>
      </c>
      <c r="L493" s="46"/>
      <c r="M493" s="222" t="s">
        <v>19</v>
      </c>
      <c r="N493" s="223" t="s">
        <v>42</v>
      </c>
      <c r="O493" s="86"/>
      <c r="P493" s="224">
        <f>O493*H493</f>
        <v>0</v>
      </c>
      <c r="Q493" s="224">
        <v>0</v>
      </c>
      <c r="R493" s="224">
        <f>Q493*H493</f>
        <v>0</v>
      </c>
      <c r="S493" s="224">
        <v>0</v>
      </c>
      <c r="T493" s="225">
        <f>S493*H493</f>
        <v>0</v>
      </c>
      <c r="U493" s="40"/>
      <c r="V493" s="40"/>
      <c r="W493" s="40"/>
      <c r="X493" s="40"/>
      <c r="Y493" s="40"/>
      <c r="Z493" s="40"/>
      <c r="AA493" s="40"/>
      <c r="AB493" s="40"/>
      <c r="AC493" s="40"/>
      <c r="AD493" s="40"/>
      <c r="AE493" s="40"/>
      <c r="AR493" s="226" t="s">
        <v>151</v>
      </c>
      <c r="AT493" s="226" t="s">
        <v>146</v>
      </c>
      <c r="AU493" s="226" t="s">
        <v>80</v>
      </c>
      <c r="AY493" s="19" t="s">
        <v>144</v>
      </c>
      <c r="BE493" s="227">
        <f>IF(N493="základní",J493,0)</f>
        <v>0</v>
      </c>
      <c r="BF493" s="227">
        <f>IF(N493="snížená",J493,0)</f>
        <v>0</v>
      </c>
      <c r="BG493" s="227">
        <f>IF(N493="zákl. přenesená",J493,0)</f>
        <v>0</v>
      </c>
      <c r="BH493" s="227">
        <f>IF(N493="sníž. přenesená",J493,0)</f>
        <v>0</v>
      </c>
      <c r="BI493" s="227">
        <f>IF(N493="nulová",J493,0)</f>
        <v>0</v>
      </c>
      <c r="BJ493" s="19" t="s">
        <v>78</v>
      </c>
      <c r="BK493" s="227">
        <f>ROUND(I493*H493,2)</f>
        <v>0</v>
      </c>
      <c r="BL493" s="19" t="s">
        <v>151</v>
      </c>
      <c r="BM493" s="226" t="s">
        <v>703</v>
      </c>
    </row>
    <row r="494" s="2" customFormat="1" ht="33" customHeight="1">
      <c r="A494" s="40"/>
      <c r="B494" s="41"/>
      <c r="C494" s="215" t="s">
        <v>704</v>
      </c>
      <c r="D494" s="215" t="s">
        <v>146</v>
      </c>
      <c r="E494" s="216" t="s">
        <v>705</v>
      </c>
      <c r="F494" s="217" t="s">
        <v>706</v>
      </c>
      <c r="G494" s="218" t="s">
        <v>96</v>
      </c>
      <c r="H494" s="219">
        <v>1.4039999999999999</v>
      </c>
      <c r="I494" s="220"/>
      <c r="J494" s="221">
        <f>ROUND(I494*H494,2)</f>
        <v>0</v>
      </c>
      <c r="K494" s="217" t="s">
        <v>150</v>
      </c>
      <c r="L494" s="46"/>
      <c r="M494" s="222" t="s">
        <v>19</v>
      </c>
      <c r="N494" s="223" t="s">
        <v>42</v>
      </c>
      <c r="O494" s="86"/>
      <c r="P494" s="224">
        <f>O494*H494</f>
        <v>0</v>
      </c>
      <c r="Q494" s="224">
        <v>0</v>
      </c>
      <c r="R494" s="224">
        <f>Q494*H494</f>
        <v>0</v>
      </c>
      <c r="S494" s="224">
        <v>1.5600000000000001</v>
      </c>
      <c r="T494" s="225">
        <f>S494*H494</f>
        <v>2.1902399999999997</v>
      </c>
      <c r="U494" s="40"/>
      <c r="V494" s="40"/>
      <c r="W494" s="40"/>
      <c r="X494" s="40"/>
      <c r="Y494" s="40"/>
      <c r="Z494" s="40"/>
      <c r="AA494" s="40"/>
      <c r="AB494" s="40"/>
      <c r="AC494" s="40"/>
      <c r="AD494" s="40"/>
      <c r="AE494" s="40"/>
      <c r="AR494" s="226" t="s">
        <v>151</v>
      </c>
      <c r="AT494" s="226" t="s">
        <v>146</v>
      </c>
      <c r="AU494" s="226" t="s">
        <v>80</v>
      </c>
      <c r="AY494" s="19" t="s">
        <v>144</v>
      </c>
      <c r="BE494" s="227">
        <f>IF(N494="základní",J494,0)</f>
        <v>0</v>
      </c>
      <c r="BF494" s="227">
        <f>IF(N494="snížená",J494,0)</f>
        <v>0</v>
      </c>
      <c r="BG494" s="227">
        <f>IF(N494="zákl. přenesená",J494,0)</f>
        <v>0</v>
      </c>
      <c r="BH494" s="227">
        <f>IF(N494="sníž. přenesená",J494,0)</f>
        <v>0</v>
      </c>
      <c r="BI494" s="227">
        <f>IF(N494="nulová",J494,0)</f>
        <v>0</v>
      </c>
      <c r="BJ494" s="19" t="s">
        <v>78</v>
      </c>
      <c r="BK494" s="227">
        <f>ROUND(I494*H494,2)</f>
        <v>0</v>
      </c>
      <c r="BL494" s="19" t="s">
        <v>151</v>
      </c>
      <c r="BM494" s="226" t="s">
        <v>707</v>
      </c>
    </row>
    <row r="495" s="2" customFormat="1">
      <c r="A495" s="40"/>
      <c r="B495" s="41"/>
      <c r="C495" s="42"/>
      <c r="D495" s="228" t="s">
        <v>153</v>
      </c>
      <c r="E495" s="42"/>
      <c r="F495" s="229" t="s">
        <v>708</v>
      </c>
      <c r="G495" s="42"/>
      <c r="H495" s="42"/>
      <c r="I495" s="230"/>
      <c r="J495" s="42"/>
      <c r="K495" s="42"/>
      <c r="L495" s="46"/>
      <c r="M495" s="231"/>
      <c r="N495" s="232"/>
      <c r="O495" s="86"/>
      <c r="P495" s="86"/>
      <c r="Q495" s="86"/>
      <c r="R495" s="86"/>
      <c r="S495" s="86"/>
      <c r="T495" s="87"/>
      <c r="U495" s="40"/>
      <c r="V495" s="40"/>
      <c r="W495" s="40"/>
      <c r="X495" s="40"/>
      <c r="Y495" s="40"/>
      <c r="Z495" s="40"/>
      <c r="AA495" s="40"/>
      <c r="AB495" s="40"/>
      <c r="AC495" s="40"/>
      <c r="AD495" s="40"/>
      <c r="AE495" s="40"/>
      <c r="AT495" s="19" t="s">
        <v>153</v>
      </c>
      <c r="AU495" s="19" t="s">
        <v>80</v>
      </c>
    </row>
    <row r="496" s="13" customFormat="1">
      <c r="A496" s="13"/>
      <c r="B496" s="233"/>
      <c r="C496" s="234"/>
      <c r="D496" s="235" t="s">
        <v>155</v>
      </c>
      <c r="E496" s="236" t="s">
        <v>19</v>
      </c>
      <c r="F496" s="237" t="s">
        <v>709</v>
      </c>
      <c r="G496" s="234"/>
      <c r="H496" s="236" t="s">
        <v>19</v>
      </c>
      <c r="I496" s="238"/>
      <c r="J496" s="234"/>
      <c r="K496" s="234"/>
      <c r="L496" s="239"/>
      <c r="M496" s="240"/>
      <c r="N496" s="241"/>
      <c r="O496" s="241"/>
      <c r="P496" s="241"/>
      <c r="Q496" s="241"/>
      <c r="R496" s="241"/>
      <c r="S496" s="241"/>
      <c r="T496" s="242"/>
      <c r="U496" s="13"/>
      <c r="V496" s="13"/>
      <c r="W496" s="13"/>
      <c r="X496" s="13"/>
      <c r="Y496" s="13"/>
      <c r="Z496" s="13"/>
      <c r="AA496" s="13"/>
      <c r="AB496" s="13"/>
      <c r="AC496" s="13"/>
      <c r="AD496" s="13"/>
      <c r="AE496" s="13"/>
      <c r="AT496" s="243" t="s">
        <v>155</v>
      </c>
      <c r="AU496" s="243" t="s">
        <v>80</v>
      </c>
      <c r="AV496" s="13" t="s">
        <v>78</v>
      </c>
      <c r="AW496" s="13" t="s">
        <v>32</v>
      </c>
      <c r="AX496" s="13" t="s">
        <v>71</v>
      </c>
      <c r="AY496" s="243" t="s">
        <v>144</v>
      </c>
    </row>
    <row r="497" s="14" customFormat="1">
      <c r="A497" s="14"/>
      <c r="B497" s="244"/>
      <c r="C497" s="245"/>
      <c r="D497" s="235" t="s">
        <v>155</v>
      </c>
      <c r="E497" s="246" t="s">
        <v>19</v>
      </c>
      <c r="F497" s="247" t="s">
        <v>710</v>
      </c>
      <c r="G497" s="245"/>
      <c r="H497" s="248">
        <v>1.4039999999999999</v>
      </c>
      <c r="I497" s="249"/>
      <c r="J497" s="245"/>
      <c r="K497" s="245"/>
      <c r="L497" s="250"/>
      <c r="M497" s="251"/>
      <c r="N497" s="252"/>
      <c r="O497" s="252"/>
      <c r="P497" s="252"/>
      <c r="Q497" s="252"/>
      <c r="R497" s="252"/>
      <c r="S497" s="252"/>
      <c r="T497" s="253"/>
      <c r="U497" s="14"/>
      <c r="V497" s="14"/>
      <c r="W497" s="14"/>
      <c r="X497" s="14"/>
      <c r="Y497" s="14"/>
      <c r="Z497" s="14"/>
      <c r="AA497" s="14"/>
      <c r="AB497" s="14"/>
      <c r="AC497" s="14"/>
      <c r="AD497" s="14"/>
      <c r="AE497" s="14"/>
      <c r="AT497" s="254" t="s">
        <v>155</v>
      </c>
      <c r="AU497" s="254" t="s">
        <v>80</v>
      </c>
      <c r="AV497" s="14" t="s">
        <v>80</v>
      </c>
      <c r="AW497" s="14" t="s">
        <v>32</v>
      </c>
      <c r="AX497" s="14" t="s">
        <v>78</v>
      </c>
      <c r="AY497" s="254" t="s">
        <v>144</v>
      </c>
    </row>
    <row r="498" s="2" customFormat="1" ht="33" customHeight="1">
      <c r="A498" s="40"/>
      <c r="B498" s="41"/>
      <c r="C498" s="215" t="s">
        <v>711</v>
      </c>
      <c r="D498" s="215" t="s">
        <v>146</v>
      </c>
      <c r="E498" s="216" t="s">
        <v>712</v>
      </c>
      <c r="F498" s="217" t="s">
        <v>713</v>
      </c>
      <c r="G498" s="218" t="s">
        <v>96</v>
      </c>
      <c r="H498" s="219">
        <v>0.30299999999999999</v>
      </c>
      <c r="I498" s="220"/>
      <c r="J498" s="221">
        <f>ROUND(I498*H498,2)</f>
        <v>0</v>
      </c>
      <c r="K498" s="217" t="s">
        <v>150</v>
      </c>
      <c r="L498" s="46"/>
      <c r="M498" s="222" t="s">
        <v>19</v>
      </c>
      <c r="N498" s="223" t="s">
        <v>42</v>
      </c>
      <c r="O498" s="86"/>
      <c r="P498" s="224">
        <f>O498*H498</f>
        <v>0</v>
      </c>
      <c r="Q498" s="224">
        <v>0</v>
      </c>
      <c r="R498" s="224">
        <f>Q498*H498</f>
        <v>0</v>
      </c>
      <c r="S498" s="224">
        <v>1.76</v>
      </c>
      <c r="T498" s="225">
        <f>S498*H498</f>
        <v>0.53327999999999998</v>
      </c>
      <c r="U498" s="40"/>
      <c r="V498" s="40"/>
      <c r="W498" s="40"/>
      <c r="X498" s="40"/>
      <c r="Y498" s="40"/>
      <c r="Z498" s="40"/>
      <c r="AA498" s="40"/>
      <c r="AB498" s="40"/>
      <c r="AC498" s="40"/>
      <c r="AD498" s="40"/>
      <c r="AE498" s="40"/>
      <c r="AR498" s="226" t="s">
        <v>151</v>
      </c>
      <c r="AT498" s="226" t="s">
        <v>146</v>
      </c>
      <c r="AU498" s="226" t="s">
        <v>80</v>
      </c>
      <c r="AY498" s="19" t="s">
        <v>144</v>
      </c>
      <c r="BE498" s="227">
        <f>IF(N498="základní",J498,0)</f>
        <v>0</v>
      </c>
      <c r="BF498" s="227">
        <f>IF(N498="snížená",J498,0)</f>
        <v>0</v>
      </c>
      <c r="BG498" s="227">
        <f>IF(N498="zákl. přenesená",J498,0)</f>
        <v>0</v>
      </c>
      <c r="BH498" s="227">
        <f>IF(N498="sníž. přenesená",J498,0)</f>
        <v>0</v>
      </c>
      <c r="BI498" s="227">
        <f>IF(N498="nulová",J498,0)</f>
        <v>0</v>
      </c>
      <c r="BJ498" s="19" t="s">
        <v>78</v>
      </c>
      <c r="BK498" s="227">
        <f>ROUND(I498*H498,2)</f>
        <v>0</v>
      </c>
      <c r="BL498" s="19" t="s">
        <v>151</v>
      </c>
      <c r="BM498" s="226" t="s">
        <v>714</v>
      </c>
    </row>
    <row r="499" s="2" customFormat="1">
      <c r="A499" s="40"/>
      <c r="B499" s="41"/>
      <c r="C499" s="42"/>
      <c r="D499" s="228" t="s">
        <v>153</v>
      </c>
      <c r="E499" s="42"/>
      <c r="F499" s="229" t="s">
        <v>715</v>
      </c>
      <c r="G499" s="42"/>
      <c r="H499" s="42"/>
      <c r="I499" s="230"/>
      <c r="J499" s="42"/>
      <c r="K499" s="42"/>
      <c r="L499" s="46"/>
      <c r="M499" s="231"/>
      <c r="N499" s="232"/>
      <c r="O499" s="86"/>
      <c r="P499" s="86"/>
      <c r="Q499" s="86"/>
      <c r="R499" s="86"/>
      <c r="S499" s="86"/>
      <c r="T499" s="87"/>
      <c r="U499" s="40"/>
      <c r="V499" s="40"/>
      <c r="W499" s="40"/>
      <c r="X499" s="40"/>
      <c r="Y499" s="40"/>
      <c r="Z499" s="40"/>
      <c r="AA499" s="40"/>
      <c r="AB499" s="40"/>
      <c r="AC499" s="40"/>
      <c r="AD499" s="40"/>
      <c r="AE499" s="40"/>
      <c r="AT499" s="19" t="s">
        <v>153</v>
      </c>
      <c r="AU499" s="19" t="s">
        <v>80</v>
      </c>
    </row>
    <row r="500" s="13" customFormat="1">
      <c r="A500" s="13"/>
      <c r="B500" s="233"/>
      <c r="C500" s="234"/>
      <c r="D500" s="235" t="s">
        <v>155</v>
      </c>
      <c r="E500" s="236" t="s">
        <v>19</v>
      </c>
      <c r="F500" s="237" t="s">
        <v>716</v>
      </c>
      <c r="G500" s="234"/>
      <c r="H500" s="236" t="s">
        <v>19</v>
      </c>
      <c r="I500" s="238"/>
      <c r="J500" s="234"/>
      <c r="K500" s="234"/>
      <c r="L500" s="239"/>
      <c r="M500" s="240"/>
      <c r="N500" s="241"/>
      <c r="O500" s="241"/>
      <c r="P500" s="241"/>
      <c r="Q500" s="241"/>
      <c r="R500" s="241"/>
      <c r="S500" s="241"/>
      <c r="T500" s="242"/>
      <c r="U500" s="13"/>
      <c r="V500" s="13"/>
      <c r="W500" s="13"/>
      <c r="X500" s="13"/>
      <c r="Y500" s="13"/>
      <c r="Z500" s="13"/>
      <c r="AA500" s="13"/>
      <c r="AB500" s="13"/>
      <c r="AC500" s="13"/>
      <c r="AD500" s="13"/>
      <c r="AE500" s="13"/>
      <c r="AT500" s="243" t="s">
        <v>155</v>
      </c>
      <c r="AU500" s="243" t="s">
        <v>80</v>
      </c>
      <c r="AV500" s="13" t="s">
        <v>78</v>
      </c>
      <c r="AW500" s="13" t="s">
        <v>32</v>
      </c>
      <c r="AX500" s="13" t="s">
        <v>71</v>
      </c>
      <c r="AY500" s="243" t="s">
        <v>144</v>
      </c>
    </row>
    <row r="501" s="14" customFormat="1">
      <c r="A501" s="14"/>
      <c r="B501" s="244"/>
      <c r="C501" s="245"/>
      <c r="D501" s="235" t="s">
        <v>155</v>
      </c>
      <c r="E501" s="246" t="s">
        <v>19</v>
      </c>
      <c r="F501" s="247" t="s">
        <v>717</v>
      </c>
      <c r="G501" s="245"/>
      <c r="H501" s="248">
        <v>0.30299999999999999</v>
      </c>
      <c r="I501" s="249"/>
      <c r="J501" s="245"/>
      <c r="K501" s="245"/>
      <c r="L501" s="250"/>
      <c r="M501" s="251"/>
      <c r="N501" s="252"/>
      <c r="O501" s="252"/>
      <c r="P501" s="252"/>
      <c r="Q501" s="252"/>
      <c r="R501" s="252"/>
      <c r="S501" s="252"/>
      <c r="T501" s="253"/>
      <c r="U501" s="14"/>
      <c r="V501" s="14"/>
      <c r="W501" s="14"/>
      <c r="X501" s="14"/>
      <c r="Y501" s="14"/>
      <c r="Z501" s="14"/>
      <c r="AA501" s="14"/>
      <c r="AB501" s="14"/>
      <c r="AC501" s="14"/>
      <c r="AD501" s="14"/>
      <c r="AE501" s="14"/>
      <c r="AT501" s="254" t="s">
        <v>155</v>
      </c>
      <c r="AU501" s="254" t="s">
        <v>80</v>
      </c>
      <c r="AV501" s="14" t="s">
        <v>80</v>
      </c>
      <c r="AW501" s="14" t="s">
        <v>32</v>
      </c>
      <c r="AX501" s="14" t="s">
        <v>78</v>
      </c>
      <c r="AY501" s="254" t="s">
        <v>144</v>
      </c>
    </row>
    <row r="502" s="2" customFormat="1" ht="37.8" customHeight="1">
      <c r="A502" s="40"/>
      <c r="B502" s="41"/>
      <c r="C502" s="215" t="s">
        <v>718</v>
      </c>
      <c r="D502" s="215" t="s">
        <v>146</v>
      </c>
      <c r="E502" s="216" t="s">
        <v>719</v>
      </c>
      <c r="F502" s="217" t="s">
        <v>720</v>
      </c>
      <c r="G502" s="218" t="s">
        <v>149</v>
      </c>
      <c r="H502" s="219">
        <v>1.456</v>
      </c>
      <c r="I502" s="220"/>
      <c r="J502" s="221">
        <f>ROUND(I502*H502,2)</f>
        <v>0</v>
      </c>
      <c r="K502" s="217" t="s">
        <v>150</v>
      </c>
      <c r="L502" s="46"/>
      <c r="M502" s="222" t="s">
        <v>19</v>
      </c>
      <c r="N502" s="223" t="s">
        <v>42</v>
      </c>
      <c r="O502" s="86"/>
      <c r="P502" s="224">
        <f>O502*H502</f>
        <v>0</v>
      </c>
      <c r="Q502" s="224">
        <v>0</v>
      </c>
      <c r="R502" s="224">
        <f>Q502*H502</f>
        <v>0</v>
      </c>
      <c r="S502" s="224">
        <v>0.087999999999999995</v>
      </c>
      <c r="T502" s="225">
        <f>S502*H502</f>
        <v>0.12812799999999999</v>
      </c>
      <c r="U502" s="40"/>
      <c r="V502" s="40"/>
      <c r="W502" s="40"/>
      <c r="X502" s="40"/>
      <c r="Y502" s="40"/>
      <c r="Z502" s="40"/>
      <c r="AA502" s="40"/>
      <c r="AB502" s="40"/>
      <c r="AC502" s="40"/>
      <c r="AD502" s="40"/>
      <c r="AE502" s="40"/>
      <c r="AR502" s="226" t="s">
        <v>151</v>
      </c>
      <c r="AT502" s="226" t="s">
        <v>146</v>
      </c>
      <c r="AU502" s="226" t="s">
        <v>80</v>
      </c>
      <c r="AY502" s="19" t="s">
        <v>144</v>
      </c>
      <c r="BE502" s="227">
        <f>IF(N502="základní",J502,0)</f>
        <v>0</v>
      </c>
      <c r="BF502" s="227">
        <f>IF(N502="snížená",J502,0)</f>
        <v>0</v>
      </c>
      <c r="BG502" s="227">
        <f>IF(N502="zákl. přenesená",J502,0)</f>
        <v>0</v>
      </c>
      <c r="BH502" s="227">
        <f>IF(N502="sníž. přenesená",J502,0)</f>
        <v>0</v>
      </c>
      <c r="BI502" s="227">
        <f>IF(N502="nulová",J502,0)</f>
        <v>0</v>
      </c>
      <c r="BJ502" s="19" t="s">
        <v>78</v>
      </c>
      <c r="BK502" s="227">
        <f>ROUND(I502*H502,2)</f>
        <v>0</v>
      </c>
      <c r="BL502" s="19" t="s">
        <v>151</v>
      </c>
      <c r="BM502" s="226" t="s">
        <v>721</v>
      </c>
    </row>
    <row r="503" s="2" customFormat="1">
      <c r="A503" s="40"/>
      <c r="B503" s="41"/>
      <c r="C503" s="42"/>
      <c r="D503" s="228" t="s">
        <v>153</v>
      </c>
      <c r="E503" s="42"/>
      <c r="F503" s="229" t="s">
        <v>722</v>
      </c>
      <c r="G503" s="42"/>
      <c r="H503" s="42"/>
      <c r="I503" s="230"/>
      <c r="J503" s="42"/>
      <c r="K503" s="42"/>
      <c r="L503" s="46"/>
      <c r="M503" s="231"/>
      <c r="N503" s="232"/>
      <c r="O503" s="86"/>
      <c r="P503" s="86"/>
      <c r="Q503" s="86"/>
      <c r="R503" s="86"/>
      <c r="S503" s="86"/>
      <c r="T503" s="87"/>
      <c r="U503" s="40"/>
      <c r="V503" s="40"/>
      <c r="W503" s="40"/>
      <c r="X503" s="40"/>
      <c r="Y503" s="40"/>
      <c r="Z503" s="40"/>
      <c r="AA503" s="40"/>
      <c r="AB503" s="40"/>
      <c r="AC503" s="40"/>
      <c r="AD503" s="40"/>
      <c r="AE503" s="40"/>
      <c r="AT503" s="19" t="s">
        <v>153</v>
      </c>
      <c r="AU503" s="19" t="s">
        <v>80</v>
      </c>
    </row>
    <row r="504" s="14" customFormat="1">
      <c r="A504" s="14"/>
      <c r="B504" s="244"/>
      <c r="C504" s="245"/>
      <c r="D504" s="235" t="s">
        <v>155</v>
      </c>
      <c r="E504" s="246" t="s">
        <v>19</v>
      </c>
      <c r="F504" s="247" t="s">
        <v>723</v>
      </c>
      <c r="G504" s="245"/>
      <c r="H504" s="248">
        <v>1.456</v>
      </c>
      <c r="I504" s="249"/>
      <c r="J504" s="245"/>
      <c r="K504" s="245"/>
      <c r="L504" s="250"/>
      <c r="M504" s="251"/>
      <c r="N504" s="252"/>
      <c r="O504" s="252"/>
      <c r="P504" s="252"/>
      <c r="Q504" s="252"/>
      <c r="R504" s="252"/>
      <c r="S504" s="252"/>
      <c r="T504" s="253"/>
      <c r="U504" s="14"/>
      <c r="V504" s="14"/>
      <c r="W504" s="14"/>
      <c r="X504" s="14"/>
      <c r="Y504" s="14"/>
      <c r="Z504" s="14"/>
      <c r="AA504" s="14"/>
      <c r="AB504" s="14"/>
      <c r="AC504" s="14"/>
      <c r="AD504" s="14"/>
      <c r="AE504" s="14"/>
      <c r="AT504" s="254" t="s">
        <v>155</v>
      </c>
      <c r="AU504" s="254" t="s">
        <v>80</v>
      </c>
      <c r="AV504" s="14" t="s">
        <v>80</v>
      </c>
      <c r="AW504" s="14" t="s">
        <v>32</v>
      </c>
      <c r="AX504" s="14" t="s">
        <v>78</v>
      </c>
      <c r="AY504" s="254" t="s">
        <v>144</v>
      </c>
    </row>
    <row r="505" s="2" customFormat="1" ht="44.25" customHeight="1">
      <c r="A505" s="40"/>
      <c r="B505" s="41"/>
      <c r="C505" s="215" t="s">
        <v>724</v>
      </c>
      <c r="D505" s="215" t="s">
        <v>146</v>
      </c>
      <c r="E505" s="216" t="s">
        <v>725</v>
      </c>
      <c r="F505" s="217" t="s">
        <v>726</v>
      </c>
      <c r="G505" s="218" t="s">
        <v>149</v>
      </c>
      <c r="H505" s="219">
        <v>10.111000000000001</v>
      </c>
      <c r="I505" s="220"/>
      <c r="J505" s="221">
        <f>ROUND(I505*H505,2)</f>
        <v>0</v>
      </c>
      <c r="K505" s="217" t="s">
        <v>19</v>
      </c>
      <c r="L505" s="46"/>
      <c r="M505" s="222" t="s">
        <v>19</v>
      </c>
      <c r="N505" s="223" t="s">
        <v>42</v>
      </c>
      <c r="O505" s="86"/>
      <c r="P505" s="224">
        <f>O505*H505</f>
        <v>0</v>
      </c>
      <c r="Q505" s="224">
        <v>0</v>
      </c>
      <c r="R505" s="224">
        <f>Q505*H505</f>
        <v>0</v>
      </c>
      <c r="S505" s="224">
        <v>0.058999999999999997</v>
      </c>
      <c r="T505" s="225">
        <f>S505*H505</f>
        <v>0.596549</v>
      </c>
      <c r="U505" s="40"/>
      <c r="V505" s="40"/>
      <c r="W505" s="40"/>
      <c r="X505" s="40"/>
      <c r="Y505" s="40"/>
      <c r="Z505" s="40"/>
      <c r="AA505" s="40"/>
      <c r="AB505" s="40"/>
      <c r="AC505" s="40"/>
      <c r="AD505" s="40"/>
      <c r="AE505" s="40"/>
      <c r="AR505" s="226" t="s">
        <v>151</v>
      </c>
      <c r="AT505" s="226" t="s">
        <v>146</v>
      </c>
      <c r="AU505" s="226" t="s">
        <v>80</v>
      </c>
      <c r="AY505" s="19" t="s">
        <v>144</v>
      </c>
      <c r="BE505" s="227">
        <f>IF(N505="základní",J505,0)</f>
        <v>0</v>
      </c>
      <c r="BF505" s="227">
        <f>IF(N505="snížená",J505,0)</f>
        <v>0</v>
      </c>
      <c r="BG505" s="227">
        <f>IF(N505="zákl. přenesená",J505,0)</f>
        <v>0</v>
      </c>
      <c r="BH505" s="227">
        <f>IF(N505="sníž. přenesená",J505,0)</f>
        <v>0</v>
      </c>
      <c r="BI505" s="227">
        <f>IF(N505="nulová",J505,0)</f>
        <v>0</v>
      </c>
      <c r="BJ505" s="19" t="s">
        <v>78</v>
      </c>
      <c r="BK505" s="227">
        <f>ROUND(I505*H505,2)</f>
        <v>0</v>
      </c>
      <c r="BL505" s="19" t="s">
        <v>151</v>
      </c>
      <c r="BM505" s="226" t="s">
        <v>727</v>
      </c>
    </row>
    <row r="506" s="13" customFormat="1">
      <c r="A506" s="13"/>
      <c r="B506" s="233"/>
      <c r="C506" s="234"/>
      <c r="D506" s="235" t="s">
        <v>155</v>
      </c>
      <c r="E506" s="236" t="s">
        <v>19</v>
      </c>
      <c r="F506" s="237" t="s">
        <v>728</v>
      </c>
      <c r="G506" s="234"/>
      <c r="H506" s="236" t="s">
        <v>19</v>
      </c>
      <c r="I506" s="238"/>
      <c r="J506" s="234"/>
      <c r="K506" s="234"/>
      <c r="L506" s="239"/>
      <c r="M506" s="240"/>
      <c r="N506" s="241"/>
      <c r="O506" s="241"/>
      <c r="P506" s="241"/>
      <c r="Q506" s="241"/>
      <c r="R506" s="241"/>
      <c r="S506" s="241"/>
      <c r="T506" s="242"/>
      <c r="U506" s="13"/>
      <c r="V506" s="13"/>
      <c r="W506" s="13"/>
      <c r="X506" s="13"/>
      <c r="Y506" s="13"/>
      <c r="Z506" s="13"/>
      <c r="AA506" s="13"/>
      <c r="AB506" s="13"/>
      <c r="AC506" s="13"/>
      <c r="AD506" s="13"/>
      <c r="AE506" s="13"/>
      <c r="AT506" s="243" t="s">
        <v>155</v>
      </c>
      <c r="AU506" s="243" t="s">
        <v>80</v>
      </c>
      <c r="AV506" s="13" t="s">
        <v>78</v>
      </c>
      <c r="AW506" s="13" t="s">
        <v>32</v>
      </c>
      <c r="AX506" s="13" t="s">
        <v>71</v>
      </c>
      <c r="AY506" s="243" t="s">
        <v>144</v>
      </c>
    </row>
    <row r="507" s="13" customFormat="1">
      <c r="A507" s="13"/>
      <c r="B507" s="233"/>
      <c r="C507" s="234"/>
      <c r="D507" s="235" t="s">
        <v>155</v>
      </c>
      <c r="E507" s="236" t="s">
        <v>19</v>
      </c>
      <c r="F507" s="237" t="s">
        <v>493</v>
      </c>
      <c r="G507" s="234"/>
      <c r="H507" s="236" t="s">
        <v>19</v>
      </c>
      <c r="I507" s="238"/>
      <c r="J507" s="234"/>
      <c r="K507" s="234"/>
      <c r="L507" s="239"/>
      <c r="M507" s="240"/>
      <c r="N507" s="241"/>
      <c r="O507" s="241"/>
      <c r="P507" s="241"/>
      <c r="Q507" s="241"/>
      <c r="R507" s="241"/>
      <c r="S507" s="241"/>
      <c r="T507" s="242"/>
      <c r="U507" s="13"/>
      <c r="V507" s="13"/>
      <c r="W507" s="13"/>
      <c r="X507" s="13"/>
      <c r="Y507" s="13"/>
      <c r="Z507" s="13"/>
      <c r="AA507" s="13"/>
      <c r="AB507" s="13"/>
      <c r="AC507" s="13"/>
      <c r="AD507" s="13"/>
      <c r="AE507" s="13"/>
      <c r="AT507" s="243" t="s">
        <v>155</v>
      </c>
      <c r="AU507" s="243" t="s">
        <v>80</v>
      </c>
      <c r="AV507" s="13" t="s">
        <v>78</v>
      </c>
      <c r="AW507" s="13" t="s">
        <v>32</v>
      </c>
      <c r="AX507" s="13" t="s">
        <v>71</v>
      </c>
      <c r="AY507" s="243" t="s">
        <v>144</v>
      </c>
    </row>
    <row r="508" s="14" customFormat="1">
      <c r="A508" s="14"/>
      <c r="B508" s="244"/>
      <c r="C508" s="245"/>
      <c r="D508" s="235" t="s">
        <v>155</v>
      </c>
      <c r="E508" s="246" t="s">
        <v>19</v>
      </c>
      <c r="F508" s="247" t="s">
        <v>494</v>
      </c>
      <c r="G508" s="245"/>
      <c r="H508" s="248">
        <v>1.0720000000000001</v>
      </c>
      <c r="I508" s="249"/>
      <c r="J508" s="245"/>
      <c r="K508" s="245"/>
      <c r="L508" s="250"/>
      <c r="M508" s="251"/>
      <c r="N508" s="252"/>
      <c r="O508" s="252"/>
      <c r="P508" s="252"/>
      <c r="Q508" s="252"/>
      <c r="R508" s="252"/>
      <c r="S508" s="252"/>
      <c r="T508" s="253"/>
      <c r="U508" s="14"/>
      <c r="V508" s="14"/>
      <c r="W508" s="14"/>
      <c r="X508" s="14"/>
      <c r="Y508" s="14"/>
      <c r="Z508" s="14"/>
      <c r="AA508" s="14"/>
      <c r="AB508" s="14"/>
      <c r="AC508" s="14"/>
      <c r="AD508" s="14"/>
      <c r="AE508" s="14"/>
      <c r="AT508" s="254" t="s">
        <v>155</v>
      </c>
      <c r="AU508" s="254" t="s">
        <v>80</v>
      </c>
      <c r="AV508" s="14" t="s">
        <v>80</v>
      </c>
      <c r="AW508" s="14" t="s">
        <v>32</v>
      </c>
      <c r="AX508" s="14" t="s">
        <v>71</v>
      </c>
      <c r="AY508" s="254" t="s">
        <v>144</v>
      </c>
    </row>
    <row r="509" s="15" customFormat="1">
      <c r="A509" s="15"/>
      <c r="B509" s="255"/>
      <c r="C509" s="256"/>
      <c r="D509" s="235" t="s">
        <v>155</v>
      </c>
      <c r="E509" s="257" t="s">
        <v>19</v>
      </c>
      <c r="F509" s="258" t="s">
        <v>189</v>
      </c>
      <c r="G509" s="256"/>
      <c r="H509" s="259">
        <v>1.0720000000000001</v>
      </c>
      <c r="I509" s="260"/>
      <c r="J509" s="256"/>
      <c r="K509" s="256"/>
      <c r="L509" s="261"/>
      <c r="M509" s="262"/>
      <c r="N509" s="263"/>
      <c r="O509" s="263"/>
      <c r="P509" s="263"/>
      <c r="Q509" s="263"/>
      <c r="R509" s="263"/>
      <c r="S509" s="263"/>
      <c r="T509" s="264"/>
      <c r="U509" s="15"/>
      <c r="V509" s="15"/>
      <c r="W509" s="15"/>
      <c r="X509" s="15"/>
      <c r="Y509" s="15"/>
      <c r="Z509" s="15"/>
      <c r="AA509" s="15"/>
      <c r="AB509" s="15"/>
      <c r="AC509" s="15"/>
      <c r="AD509" s="15"/>
      <c r="AE509" s="15"/>
      <c r="AT509" s="265" t="s">
        <v>155</v>
      </c>
      <c r="AU509" s="265" t="s">
        <v>80</v>
      </c>
      <c r="AV509" s="15" t="s">
        <v>164</v>
      </c>
      <c r="AW509" s="15" t="s">
        <v>32</v>
      </c>
      <c r="AX509" s="15" t="s">
        <v>71</v>
      </c>
      <c r="AY509" s="265" t="s">
        <v>144</v>
      </c>
    </row>
    <row r="510" s="13" customFormat="1">
      <c r="A510" s="13"/>
      <c r="B510" s="233"/>
      <c r="C510" s="234"/>
      <c r="D510" s="235" t="s">
        <v>155</v>
      </c>
      <c r="E510" s="236" t="s">
        <v>19</v>
      </c>
      <c r="F510" s="237" t="s">
        <v>495</v>
      </c>
      <c r="G510" s="234"/>
      <c r="H510" s="236" t="s">
        <v>19</v>
      </c>
      <c r="I510" s="238"/>
      <c r="J510" s="234"/>
      <c r="K510" s="234"/>
      <c r="L510" s="239"/>
      <c r="M510" s="240"/>
      <c r="N510" s="241"/>
      <c r="O510" s="241"/>
      <c r="P510" s="241"/>
      <c r="Q510" s="241"/>
      <c r="R510" s="241"/>
      <c r="S510" s="241"/>
      <c r="T510" s="242"/>
      <c r="U510" s="13"/>
      <c r="V510" s="13"/>
      <c r="W510" s="13"/>
      <c r="X510" s="13"/>
      <c r="Y510" s="13"/>
      <c r="Z510" s="13"/>
      <c r="AA510" s="13"/>
      <c r="AB510" s="13"/>
      <c r="AC510" s="13"/>
      <c r="AD510" s="13"/>
      <c r="AE510" s="13"/>
      <c r="AT510" s="243" t="s">
        <v>155</v>
      </c>
      <c r="AU510" s="243" t="s">
        <v>80</v>
      </c>
      <c r="AV510" s="13" t="s">
        <v>78</v>
      </c>
      <c r="AW510" s="13" t="s">
        <v>32</v>
      </c>
      <c r="AX510" s="13" t="s">
        <v>71</v>
      </c>
      <c r="AY510" s="243" t="s">
        <v>144</v>
      </c>
    </row>
    <row r="511" s="14" customFormat="1">
      <c r="A511" s="14"/>
      <c r="B511" s="244"/>
      <c r="C511" s="245"/>
      <c r="D511" s="235" t="s">
        <v>155</v>
      </c>
      <c r="E511" s="246" t="s">
        <v>19</v>
      </c>
      <c r="F511" s="247" t="s">
        <v>496</v>
      </c>
      <c r="G511" s="245"/>
      <c r="H511" s="248">
        <v>9.0389999999999997</v>
      </c>
      <c r="I511" s="249"/>
      <c r="J511" s="245"/>
      <c r="K511" s="245"/>
      <c r="L511" s="250"/>
      <c r="M511" s="251"/>
      <c r="N511" s="252"/>
      <c r="O511" s="252"/>
      <c r="P511" s="252"/>
      <c r="Q511" s="252"/>
      <c r="R511" s="252"/>
      <c r="S511" s="252"/>
      <c r="T511" s="253"/>
      <c r="U511" s="14"/>
      <c r="V511" s="14"/>
      <c r="W511" s="14"/>
      <c r="X511" s="14"/>
      <c r="Y511" s="14"/>
      <c r="Z511" s="14"/>
      <c r="AA511" s="14"/>
      <c r="AB511" s="14"/>
      <c r="AC511" s="14"/>
      <c r="AD511" s="14"/>
      <c r="AE511" s="14"/>
      <c r="AT511" s="254" t="s">
        <v>155</v>
      </c>
      <c r="AU511" s="254" t="s">
        <v>80</v>
      </c>
      <c r="AV511" s="14" t="s">
        <v>80</v>
      </c>
      <c r="AW511" s="14" t="s">
        <v>32</v>
      </c>
      <c r="AX511" s="14" t="s">
        <v>71</v>
      </c>
      <c r="AY511" s="254" t="s">
        <v>144</v>
      </c>
    </row>
    <row r="512" s="15" customFormat="1">
      <c r="A512" s="15"/>
      <c r="B512" s="255"/>
      <c r="C512" s="256"/>
      <c r="D512" s="235" t="s">
        <v>155</v>
      </c>
      <c r="E512" s="257" t="s">
        <v>19</v>
      </c>
      <c r="F512" s="258" t="s">
        <v>189</v>
      </c>
      <c r="G512" s="256"/>
      <c r="H512" s="259">
        <v>9.0389999999999997</v>
      </c>
      <c r="I512" s="260"/>
      <c r="J512" s="256"/>
      <c r="K512" s="256"/>
      <c r="L512" s="261"/>
      <c r="M512" s="262"/>
      <c r="N512" s="263"/>
      <c r="O512" s="263"/>
      <c r="P512" s="263"/>
      <c r="Q512" s="263"/>
      <c r="R512" s="263"/>
      <c r="S512" s="263"/>
      <c r="T512" s="264"/>
      <c r="U512" s="15"/>
      <c r="V512" s="15"/>
      <c r="W512" s="15"/>
      <c r="X512" s="15"/>
      <c r="Y512" s="15"/>
      <c r="Z512" s="15"/>
      <c r="AA512" s="15"/>
      <c r="AB512" s="15"/>
      <c r="AC512" s="15"/>
      <c r="AD512" s="15"/>
      <c r="AE512" s="15"/>
      <c r="AT512" s="265" t="s">
        <v>155</v>
      </c>
      <c r="AU512" s="265" t="s">
        <v>80</v>
      </c>
      <c r="AV512" s="15" t="s">
        <v>164</v>
      </c>
      <c r="AW512" s="15" t="s">
        <v>32</v>
      </c>
      <c r="AX512" s="15" t="s">
        <v>71</v>
      </c>
      <c r="AY512" s="265" t="s">
        <v>144</v>
      </c>
    </row>
    <row r="513" s="16" customFormat="1">
      <c r="A513" s="16"/>
      <c r="B513" s="266"/>
      <c r="C513" s="267"/>
      <c r="D513" s="235" t="s">
        <v>155</v>
      </c>
      <c r="E513" s="268" t="s">
        <v>19</v>
      </c>
      <c r="F513" s="269" t="s">
        <v>202</v>
      </c>
      <c r="G513" s="267"/>
      <c r="H513" s="270">
        <v>10.111000000000001</v>
      </c>
      <c r="I513" s="271"/>
      <c r="J513" s="267"/>
      <c r="K513" s="267"/>
      <c r="L513" s="272"/>
      <c r="M513" s="273"/>
      <c r="N513" s="274"/>
      <c r="O513" s="274"/>
      <c r="P513" s="274"/>
      <c r="Q513" s="274"/>
      <c r="R513" s="274"/>
      <c r="S513" s="274"/>
      <c r="T513" s="275"/>
      <c r="U513" s="16"/>
      <c r="V513" s="16"/>
      <c r="W513" s="16"/>
      <c r="X513" s="16"/>
      <c r="Y513" s="16"/>
      <c r="Z513" s="16"/>
      <c r="AA513" s="16"/>
      <c r="AB513" s="16"/>
      <c r="AC513" s="16"/>
      <c r="AD513" s="16"/>
      <c r="AE513" s="16"/>
      <c r="AT513" s="276" t="s">
        <v>155</v>
      </c>
      <c r="AU513" s="276" t="s">
        <v>80</v>
      </c>
      <c r="AV513" s="16" t="s">
        <v>151</v>
      </c>
      <c r="AW513" s="16" t="s">
        <v>32</v>
      </c>
      <c r="AX513" s="16" t="s">
        <v>78</v>
      </c>
      <c r="AY513" s="276" t="s">
        <v>144</v>
      </c>
    </row>
    <row r="514" s="12" customFormat="1" ht="22.8" customHeight="1">
      <c r="A514" s="12"/>
      <c r="B514" s="199"/>
      <c r="C514" s="200"/>
      <c r="D514" s="201" t="s">
        <v>70</v>
      </c>
      <c r="E514" s="213" t="s">
        <v>729</v>
      </c>
      <c r="F514" s="213" t="s">
        <v>730</v>
      </c>
      <c r="G514" s="200"/>
      <c r="H514" s="200"/>
      <c r="I514" s="203"/>
      <c r="J514" s="214">
        <f>BK514</f>
        <v>0</v>
      </c>
      <c r="K514" s="200"/>
      <c r="L514" s="205"/>
      <c r="M514" s="206"/>
      <c r="N514" s="207"/>
      <c r="O514" s="207"/>
      <c r="P514" s="208">
        <f>SUM(P515:P526)</f>
        <v>0</v>
      </c>
      <c r="Q514" s="207"/>
      <c r="R514" s="208">
        <f>SUM(R515:R526)</f>
        <v>0</v>
      </c>
      <c r="S514" s="207"/>
      <c r="T514" s="209">
        <f>SUM(T515:T526)</f>
        <v>0</v>
      </c>
      <c r="U514" s="12"/>
      <c r="V514" s="12"/>
      <c r="W514" s="12"/>
      <c r="X514" s="12"/>
      <c r="Y514" s="12"/>
      <c r="Z514" s="12"/>
      <c r="AA514" s="12"/>
      <c r="AB514" s="12"/>
      <c r="AC514" s="12"/>
      <c r="AD514" s="12"/>
      <c r="AE514" s="12"/>
      <c r="AR514" s="210" t="s">
        <v>78</v>
      </c>
      <c r="AT514" s="211" t="s">
        <v>70</v>
      </c>
      <c r="AU514" s="211" t="s">
        <v>78</v>
      </c>
      <c r="AY514" s="210" t="s">
        <v>144</v>
      </c>
      <c r="BK514" s="212">
        <f>SUM(BK515:BK526)</f>
        <v>0</v>
      </c>
    </row>
    <row r="515" s="2" customFormat="1" ht="37.8" customHeight="1">
      <c r="A515" s="40"/>
      <c r="B515" s="41"/>
      <c r="C515" s="215" t="s">
        <v>731</v>
      </c>
      <c r="D515" s="215" t="s">
        <v>146</v>
      </c>
      <c r="E515" s="216" t="s">
        <v>732</v>
      </c>
      <c r="F515" s="217" t="s">
        <v>733</v>
      </c>
      <c r="G515" s="218" t="s">
        <v>161</v>
      </c>
      <c r="H515" s="219">
        <v>7.6280000000000001</v>
      </c>
      <c r="I515" s="220"/>
      <c r="J515" s="221">
        <f>ROUND(I515*H515,2)</f>
        <v>0</v>
      </c>
      <c r="K515" s="217" t="s">
        <v>150</v>
      </c>
      <c r="L515" s="46"/>
      <c r="M515" s="222" t="s">
        <v>19</v>
      </c>
      <c r="N515" s="223" t="s">
        <v>42</v>
      </c>
      <c r="O515" s="86"/>
      <c r="P515" s="224">
        <f>O515*H515</f>
        <v>0</v>
      </c>
      <c r="Q515" s="224">
        <v>0</v>
      </c>
      <c r="R515" s="224">
        <f>Q515*H515</f>
        <v>0</v>
      </c>
      <c r="S515" s="224">
        <v>0</v>
      </c>
      <c r="T515" s="225">
        <f>S515*H515</f>
        <v>0</v>
      </c>
      <c r="U515" s="40"/>
      <c r="V515" s="40"/>
      <c r="W515" s="40"/>
      <c r="X515" s="40"/>
      <c r="Y515" s="40"/>
      <c r="Z515" s="40"/>
      <c r="AA515" s="40"/>
      <c r="AB515" s="40"/>
      <c r="AC515" s="40"/>
      <c r="AD515" s="40"/>
      <c r="AE515" s="40"/>
      <c r="AR515" s="226" t="s">
        <v>151</v>
      </c>
      <c r="AT515" s="226" t="s">
        <v>146</v>
      </c>
      <c r="AU515" s="226" t="s">
        <v>80</v>
      </c>
      <c r="AY515" s="19" t="s">
        <v>144</v>
      </c>
      <c r="BE515" s="227">
        <f>IF(N515="základní",J515,0)</f>
        <v>0</v>
      </c>
      <c r="BF515" s="227">
        <f>IF(N515="snížená",J515,0)</f>
        <v>0</v>
      </c>
      <c r="BG515" s="227">
        <f>IF(N515="zákl. přenesená",J515,0)</f>
        <v>0</v>
      </c>
      <c r="BH515" s="227">
        <f>IF(N515="sníž. přenesená",J515,0)</f>
        <v>0</v>
      </c>
      <c r="BI515" s="227">
        <f>IF(N515="nulová",J515,0)</f>
        <v>0</v>
      </c>
      <c r="BJ515" s="19" t="s">
        <v>78</v>
      </c>
      <c r="BK515" s="227">
        <f>ROUND(I515*H515,2)</f>
        <v>0</v>
      </c>
      <c r="BL515" s="19" t="s">
        <v>151</v>
      </c>
      <c r="BM515" s="226" t="s">
        <v>734</v>
      </c>
    </row>
    <row r="516" s="2" customFormat="1">
      <c r="A516" s="40"/>
      <c r="B516" s="41"/>
      <c r="C516" s="42"/>
      <c r="D516" s="228" t="s">
        <v>153</v>
      </c>
      <c r="E516" s="42"/>
      <c r="F516" s="229" t="s">
        <v>735</v>
      </c>
      <c r="G516" s="42"/>
      <c r="H516" s="42"/>
      <c r="I516" s="230"/>
      <c r="J516" s="42"/>
      <c r="K516" s="42"/>
      <c r="L516" s="46"/>
      <c r="M516" s="231"/>
      <c r="N516" s="232"/>
      <c r="O516" s="86"/>
      <c r="P516" s="86"/>
      <c r="Q516" s="86"/>
      <c r="R516" s="86"/>
      <c r="S516" s="86"/>
      <c r="T516" s="87"/>
      <c r="U516" s="40"/>
      <c r="V516" s="40"/>
      <c r="W516" s="40"/>
      <c r="X516" s="40"/>
      <c r="Y516" s="40"/>
      <c r="Z516" s="40"/>
      <c r="AA516" s="40"/>
      <c r="AB516" s="40"/>
      <c r="AC516" s="40"/>
      <c r="AD516" s="40"/>
      <c r="AE516" s="40"/>
      <c r="AT516" s="19" t="s">
        <v>153</v>
      </c>
      <c r="AU516" s="19" t="s">
        <v>80</v>
      </c>
    </row>
    <row r="517" s="2" customFormat="1" ht="33" customHeight="1">
      <c r="A517" s="40"/>
      <c r="B517" s="41"/>
      <c r="C517" s="215" t="s">
        <v>736</v>
      </c>
      <c r="D517" s="215" t="s">
        <v>146</v>
      </c>
      <c r="E517" s="216" t="s">
        <v>737</v>
      </c>
      <c r="F517" s="217" t="s">
        <v>738</v>
      </c>
      <c r="G517" s="218" t="s">
        <v>161</v>
      </c>
      <c r="H517" s="219">
        <v>7.6280000000000001</v>
      </c>
      <c r="I517" s="220"/>
      <c r="J517" s="221">
        <f>ROUND(I517*H517,2)</f>
        <v>0</v>
      </c>
      <c r="K517" s="217" t="s">
        <v>150</v>
      </c>
      <c r="L517" s="46"/>
      <c r="M517" s="222" t="s">
        <v>19</v>
      </c>
      <c r="N517" s="223" t="s">
        <v>42</v>
      </c>
      <c r="O517" s="86"/>
      <c r="P517" s="224">
        <f>O517*H517</f>
        <v>0</v>
      </c>
      <c r="Q517" s="224">
        <v>0</v>
      </c>
      <c r="R517" s="224">
        <f>Q517*H517</f>
        <v>0</v>
      </c>
      <c r="S517" s="224">
        <v>0</v>
      </c>
      <c r="T517" s="225">
        <f>S517*H517</f>
        <v>0</v>
      </c>
      <c r="U517" s="40"/>
      <c r="V517" s="40"/>
      <c r="W517" s="40"/>
      <c r="X517" s="40"/>
      <c r="Y517" s="40"/>
      <c r="Z517" s="40"/>
      <c r="AA517" s="40"/>
      <c r="AB517" s="40"/>
      <c r="AC517" s="40"/>
      <c r="AD517" s="40"/>
      <c r="AE517" s="40"/>
      <c r="AR517" s="226" t="s">
        <v>151</v>
      </c>
      <c r="AT517" s="226" t="s">
        <v>146</v>
      </c>
      <c r="AU517" s="226" t="s">
        <v>80</v>
      </c>
      <c r="AY517" s="19" t="s">
        <v>144</v>
      </c>
      <c r="BE517" s="227">
        <f>IF(N517="základní",J517,0)</f>
        <v>0</v>
      </c>
      <c r="BF517" s="227">
        <f>IF(N517="snížená",J517,0)</f>
        <v>0</v>
      </c>
      <c r="BG517" s="227">
        <f>IF(N517="zákl. přenesená",J517,0)</f>
        <v>0</v>
      </c>
      <c r="BH517" s="227">
        <f>IF(N517="sníž. přenesená",J517,0)</f>
        <v>0</v>
      </c>
      <c r="BI517" s="227">
        <f>IF(N517="nulová",J517,0)</f>
        <v>0</v>
      </c>
      <c r="BJ517" s="19" t="s">
        <v>78</v>
      </c>
      <c r="BK517" s="227">
        <f>ROUND(I517*H517,2)</f>
        <v>0</v>
      </c>
      <c r="BL517" s="19" t="s">
        <v>151</v>
      </c>
      <c r="BM517" s="226" t="s">
        <v>739</v>
      </c>
    </row>
    <row r="518" s="2" customFormat="1">
      <c r="A518" s="40"/>
      <c r="B518" s="41"/>
      <c r="C518" s="42"/>
      <c r="D518" s="228" t="s">
        <v>153</v>
      </c>
      <c r="E518" s="42"/>
      <c r="F518" s="229" t="s">
        <v>740</v>
      </c>
      <c r="G518" s="42"/>
      <c r="H518" s="42"/>
      <c r="I518" s="230"/>
      <c r="J518" s="42"/>
      <c r="K518" s="42"/>
      <c r="L518" s="46"/>
      <c r="M518" s="231"/>
      <c r="N518" s="232"/>
      <c r="O518" s="86"/>
      <c r="P518" s="86"/>
      <c r="Q518" s="86"/>
      <c r="R518" s="86"/>
      <c r="S518" s="86"/>
      <c r="T518" s="87"/>
      <c r="U518" s="40"/>
      <c r="V518" s="40"/>
      <c r="W518" s="40"/>
      <c r="X518" s="40"/>
      <c r="Y518" s="40"/>
      <c r="Z518" s="40"/>
      <c r="AA518" s="40"/>
      <c r="AB518" s="40"/>
      <c r="AC518" s="40"/>
      <c r="AD518" s="40"/>
      <c r="AE518" s="40"/>
      <c r="AT518" s="19" t="s">
        <v>153</v>
      </c>
      <c r="AU518" s="19" t="s">
        <v>80</v>
      </c>
    </row>
    <row r="519" s="2" customFormat="1" ht="44.25" customHeight="1">
      <c r="A519" s="40"/>
      <c r="B519" s="41"/>
      <c r="C519" s="215" t="s">
        <v>741</v>
      </c>
      <c r="D519" s="215" t="s">
        <v>146</v>
      </c>
      <c r="E519" s="216" t="s">
        <v>742</v>
      </c>
      <c r="F519" s="217" t="s">
        <v>743</v>
      </c>
      <c r="G519" s="218" t="s">
        <v>161</v>
      </c>
      <c r="H519" s="219">
        <v>106.792</v>
      </c>
      <c r="I519" s="220"/>
      <c r="J519" s="221">
        <f>ROUND(I519*H519,2)</f>
        <v>0</v>
      </c>
      <c r="K519" s="217" t="s">
        <v>150</v>
      </c>
      <c r="L519" s="46"/>
      <c r="M519" s="222" t="s">
        <v>19</v>
      </c>
      <c r="N519" s="223" t="s">
        <v>42</v>
      </c>
      <c r="O519" s="86"/>
      <c r="P519" s="224">
        <f>O519*H519</f>
        <v>0</v>
      </c>
      <c r="Q519" s="224">
        <v>0</v>
      </c>
      <c r="R519" s="224">
        <f>Q519*H519</f>
        <v>0</v>
      </c>
      <c r="S519" s="224">
        <v>0</v>
      </c>
      <c r="T519" s="225">
        <f>S519*H519</f>
        <v>0</v>
      </c>
      <c r="U519" s="40"/>
      <c r="V519" s="40"/>
      <c r="W519" s="40"/>
      <c r="X519" s="40"/>
      <c r="Y519" s="40"/>
      <c r="Z519" s="40"/>
      <c r="AA519" s="40"/>
      <c r="AB519" s="40"/>
      <c r="AC519" s="40"/>
      <c r="AD519" s="40"/>
      <c r="AE519" s="40"/>
      <c r="AR519" s="226" t="s">
        <v>151</v>
      </c>
      <c r="AT519" s="226" t="s">
        <v>146</v>
      </c>
      <c r="AU519" s="226" t="s">
        <v>80</v>
      </c>
      <c r="AY519" s="19" t="s">
        <v>144</v>
      </c>
      <c r="BE519" s="227">
        <f>IF(N519="základní",J519,0)</f>
        <v>0</v>
      </c>
      <c r="BF519" s="227">
        <f>IF(N519="snížená",J519,0)</f>
        <v>0</v>
      </c>
      <c r="BG519" s="227">
        <f>IF(N519="zákl. přenesená",J519,0)</f>
        <v>0</v>
      </c>
      <c r="BH519" s="227">
        <f>IF(N519="sníž. přenesená",J519,0)</f>
        <v>0</v>
      </c>
      <c r="BI519" s="227">
        <f>IF(N519="nulová",J519,0)</f>
        <v>0</v>
      </c>
      <c r="BJ519" s="19" t="s">
        <v>78</v>
      </c>
      <c r="BK519" s="227">
        <f>ROUND(I519*H519,2)</f>
        <v>0</v>
      </c>
      <c r="BL519" s="19" t="s">
        <v>151</v>
      </c>
      <c r="BM519" s="226" t="s">
        <v>744</v>
      </c>
    </row>
    <row r="520" s="2" customFormat="1">
      <c r="A520" s="40"/>
      <c r="B520" s="41"/>
      <c r="C520" s="42"/>
      <c r="D520" s="228" t="s">
        <v>153</v>
      </c>
      <c r="E520" s="42"/>
      <c r="F520" s="229" t="s">
        <v>745</v>
      </c>
      <c r="G520" s="42"/>
      <c r="H520" s="42"/>
      <c r="I520" s="230"/>
      <c r="J520" s="42"/>
      <c r="K520" s="42"/>
      <c r="L520" s="46"/>
      <c r="M520" s="231"/>
      <c r="N520" s="232"/>
      <c r="O520" s="86"/>
      <c r="P520" s="86"/>
      <c r="Q520" s="86"/>
      <c r="R520" s="86"/>
      <c r="S520" s="86"/>
      <c r="T520" s="87"/>
      <c r="U520" s="40"/>
      <c r="V520" s="40"/>
      <c r="W520" s="40"/>
      <c r="X520" s="40"/>
      <c r="Y520" s="40"/>
      <c r="Z520" s="40"/>
      <c r="AA520" s="40"/>
      <c r="AB520" s="40"/>
      <c r="AC520" s="40"/>
      <c r="AD520" s="40"/>
      <c r="AE520" s="40"/>
      <c r="AT520" s="19" t="s">
        <v>153</v>
      </c>
      <c r="AU520" s="19" t="s">
        <v>80</v>
      </c>
    </row>
    <row r="521" s="14" customFormat="1">
      <c r="A521" s="14"/>
      <c r="B521" s="244"/>
      <c r="C521" s="245"/>
      <c r="D521" s="235" t="s">
        <v>155</v>
      </c>
      <c r="E521" s="245"/>
      <c r="F521" s="247" t="s">
        <v>746</v>
      </c>
      <c r="G521" s="245"/>
      <c r="H521" s="248">
        <v>106.792</v>
      </c>
      <c r="I521" s="249"/>
      <c r="J521" s="245"/>
      <c r="K521" s="245"/>
      <c r="L521" s="250"/>
      <c r="M521" s="251"/>
      <c r="N521" s="252"/>
      <c r="O521" s="252"/>
      <c r="P521" s="252"/>
      <c r="Q521" s="252"/>
      <c r="R521" s="252"/>
      <c r="S521" s="252"/>
      <c r="T521" s="253"/>
      <c r="U521" s="14"/>
      <c r="V521" s="14"/>
      <c r="W521" s="14"/>
      <c r="X521" s="14"/>
      <c r="Y521" s="14"/>
      <c r="Z521" s="14"/>
      <c r="AA521" s="14"/>
      <c r="AB521" s="14"/>
      <c r="AC521" s="14"/>
      <c r="AD521" s="14"/>
      <c r="AE521" s="14"/>
      <c r="AT521" s="254" t="s">
        <v>155</v>
      </c>
      <c r="AU521" s="254" t="s">
        <v>80</v>
      </c>
      <c r="AV521" s="14" t="s">
        <v>80</v>
      </c>
      <c r="AW521" s="14" t="s">
        <v>4</v>
      </c>
      <c r="AX521" s="14" t="s">
        <v>78</v>
      </c>
      <c r="AY521" s="254" t="s">
        <v>144</v>
      </c>
    </row>
    <row r="522" s="2" customFormat="1" ht="37.8" customHeight="1">
      <c r="A522" s="40"/>
      <c r="B522" s="41"/>
      <c r="C522" s="215" t="s">
        <v>747</v>
      </c>
      <c r="D522" s="215" t="s">
        <v>146</v>
      </c>
      <c r="E522" s="216" t="s">
        <v>748</v>
      </c>
      <c r="F522" s="217" t="s">
        <v>749</v>
      </c>
      <c r="G522" s="218" t="s">
        <v>161</v>
      </c>
      <c r="H522" s="219">
        <v>0.50900000000000001</v>
      </c>
      <c r="I522" s="220"/>
      <c r="J522" s="221">
        <f>ROUND(I522*H522,2)</f>
        <v>0</v>
      </c>
      <c r="K522" s="217" t="s">
        <v>150</v>
      </c>
      <c r="L522" s="46"/>
      <c r="M522" s="222" t="s">
        <v>19</v>
      </c>
      <c r="N522" s="223" t="s">
        <v>42</v>
      </c>
      <c r="O522" s="86"/>
      <c r="P522" s="224">
        <f>O522*H522</f>
        <v>0</v>
      </c>
      <c r="Q522" s="224">
        <v>0</v>
      </c>
      <c r="R522" s="224">
        <f>Q522*H522</f>
        <v>0</v>
      </c>
      <c r="S522" s="224">
        <v>0</v>
      </c>
      <c r="T522" s="225">
        <f>S522*H522</f>
        <v>0</v>
      </c>
      <c r="U522" s="40"/>
      <c r="V522" s="40"/>
      <c r="W522" s="40"/>
      <c r="X522" s="40"/>
      <c r="Y522" s="40"/>
      <c r="Z522" s="40"/>
      <c r="AA522" s="40"/>
      <c r="AB522" s="40"/>
      <c r="AC522" s="40"/>
      <c r="AD522" s="40"/>
      <c r="AE522" s="40"/>
      <c r="AR522" s="226" t="s">
        <v>151</v>
      </c>
      <c r="AT522" s="226" t="s">
        <v>146</v>
      </c>
      <c r="AU522" s="226" t="s">
        <v>80</v>
      </c>
      <c r="AY522" s="19" t="s">
        <v>144</v>
      </c>
      <c r="BE522" s="227">
        <f>IF(N522="základní",J522,0)</f>
        <v>0</v>
      </c>
      <c r="BF522" s="227">
        <f>IF(N522="snížená",J522,0)</f>
        <v>0</v>
      </c>
      <c r="BG522" s="227">
        <f>IF(N522="zákl. přenesená",J522,0)</f>
        <v>0</v>
      </c>
      <c r="BH522" s="227">
        <f>IF(N522="sníž. přenesená",J522,0)</f>
        <v>0</v>
      </c>
      <c r="BI522" s="227">
        <f>IF(N522="nulová",J522,0)</f>
        <v>0</v>
      </c>
      <c r="BJ522" s="19" t="s">
        <v>78</v>
      </c>
      <c r="BK522" s="227">
        <f>ROUND(I522*H522,2)</f>
        <v>0</v>
      </c>
      <c r="BL522" s="19" t="s">
        <v>151</v>
      </c>
      <c r="BM522" s="226" t="s">
        <v>750</v>
      </c>
    </row>
    <row r="523" s="2" customFormat="1">
      <c r="A523" s="40"/>
      <c r="B523" s="41"/>
      <c r="C523" s="42"/>
      <c r="D523" s="228" t="s">
        <v>153</v>
      </c>
      <c r="E523" s="42"/>
      <c r="F523" s="229" t="s">
        <v>751</v>
      </c>
      <c r="G523" s="42"/>
      <c r="H523" s="42"/>
      <c r="I523" s="230"/>
      <c r="J523" s="42"/>
      <c r="K523" s="42"/>
      <c r="L523" s="46"/>
      <c r="M523" s="231"/>
      <c r="N523" s="232"/>
      <c r="O523" s="86"/>
      <c r="P523" s="86"/>
      <c r="Q523" s="86"/>
      <c r="R523" s="86"/>
      <c r="S523" s="86"/>
      <c r="T523" s="87"/>
      <c r="U523" s="40"/>
      <c r="V523" s="40"/>
      <c r="W523" s="40"/>
      <c r="X523" s="40"/>
      <c r="Y523" s="40"/>
      <c r="Z523" s="40"/>
      <c r="AA523" s="40"/>
      <c r="AB523" s="40"/>
      <c r="AC523" s="40"/>
      <c r="AD523" s="40"/>
      <c r="AE523" s="40"/>
      <c r="AT523" s="19" t="s">
        <v>153</v>
      </c>
      <c r="AU523" s="19" t="s">
        <v>80</v>
      </c>
    </row>
    <row r="524" s="2" customFormat="1" ht="55.5" customHeight="1">
      <c r="A524" s="40"/>
      <c r="B524" s="41"/>
      <c r="C524" s="215" t="s">
        <v>672</v>
      </c>
      <c r="D524" s="215" t="s">
        <v>146</v>
      </c>
      <c r="E524" s="216" t="s">
        <v>752</v>
      </c>
      <c r="F524" s="217" t="s">
        <v>753</v>
      </c>
      <c r="G524" s="218" t="s">
        <v>161</v>
      </c>
      <c r="H524" s="219">
        <v>7.1189999999999998</v>
      </c>
      <c r="I524" s="220"/>
      <c r="J524" s="221">
        <f>ROUND(I524*H524,2)</f>
        <v>0</v>
      </c>
      <c r="K524" s="217" t="s">
        <v>150</v>
      </c>
      <c r="L524" s="46"/>
      <c r="M524" s="222" t="s">
        <v>19</v>
      </c>
      <c r="N524" s="223" t="s">
        <v>42</v>
      </c>
      <c r="O524" s="86"/>
      <c r="P524" s="224">
        <f>O524*H524</f>
        <v>0</v>
      </c>
      <c r="Q524" s="224">
        <v>0</v>
      </c>
      <c r="R524" s="224">
        <f>Q524*H524</f>
        <v>0</v>
      </c>
      <c r="S524" s="224">
        <v>0</v>
      </c>
      <c r="T524" s="225">
        <f>S524*H524</f>
        <v>0</v>
      </c>
      <c r="U524" s="40"/>
      <c r="V524" s="40"/>
      <c r="W524" s="40"/>
      <c r="X524" s="40"/>
      <c r="Y524" s="40"/>
      <c r="Z524" s="40"/>
      <c r="AA524" s="40"/>
      <c r="AB524" s="40"/>
      <c r="AC524" s="40"/>
      <c r="AD524" s="40"/>
      <c r="AE524" s="40"/>
      <c r="AR524" s="226" t="s">
        <v>151</v>
      </c>
      <c r="AT524" s="226" t="s">
        <v>146</v>
      </c>
      <c r="AU524" s="226" t="s">
        <v>80</v>
      </c>
      <c r="AY524" s="19" t="s">
        <v>144</v>
      </c>
      <c r="BE524" s="227">
        <f>IF(N524="základní",J524,0)</f>
        <v>0</v>
      </c>
      <c r="BF524" s="227">
        <f>IF(N524="snížená",J524,0)</f>
        <v>0</v>
      </c>
      <c r="BG524" s="227">
        <f>IF(N524="zákl. přenesená",J524,0)</f>
        <v>0</v>
      </c>
      <c r="BH524" s="227">
        <f>IF(N524="sníž. přenesená",J524,0)</f>
        <v>0</v>
      </c>
      <c r="BI524" s="227">
        <f>IF(N524="nulová",J524,0)</f>
        <v>0</v>
      </c>
      <c r="BJ524" s="19" t="s">
        <v>78</v>
      </c>
      <c r="BK524" s="227">
        <f>ROUND(I524*H524,2)</f>
        <v>0</v>
      </c>
      <c r="BL524" s="19" t="s">
        <v>151</v>
      </c>
      <c r="BM524" s="226" t="s">
        <v>754</v>
      </c>
    </row>
    <row r="525" s="2" customFormat="1">
      <c r="A525" s="40"/>
      <c r="B525" s="41"/>
      <c r="C525" s="42"/>
      <c r="D525" s="228" t="s">
        <v>153</v>
      </c>
      <c r="E525" s="42"/>
      <c r="F525" s="229" t="s">
        <v>755</v>
      </c>
      <c r="G525" s="42"/>
      <c r="H525" s="42"/>
      <c r="I525" s="230"/>
      <c r="J525" s="42"/>
      <c r="K525" s="42"/>
      <c r="L525" s="46"/>
      <c r="M525" s="231"/>
      <c r="N525" s="232"/>
      <c r="O525" s="86"/>
      <c r="P525" s="86"/>
      <c r="Q525" s="86"/>
      <c r="R525" s="86"/>
      <c r="S525" s="86"/>
      <c r="T525" s="87"/>
      <c r="U525" s="40"/>
      <c r="V525" s="40"/>
      <c r="W525" s="40"/>
      <c r="X525" s="40"/>
      <c r="Y525" s="40"/>
      <c r="Z525" s="40"/>
      <c r="AA525" s="40"/>
      <c r="AB525" s="40"/>
      <c r="AC525" s="40"/>
      <c r="AD525" s="40"/>
      <c r="AE525" s="40"/>
      <c r="AT525" s="19" t="s">
        <v>153</v>
      </c>
      <c r="AU525" s="19" t="s">
        <v>80</v>
      </c>
    </row>
    <row r="526" s="2" customFormat="1">
      <c r="A526" s="40"/>
      <c r="B526" s="41"/>
      <c r="C526" s="42"/>
      <c r="D526" s="235" t="s">
        <v>316</v>
      </c>
      <c r="E526" s="42"/>
      <c r="F526" s="287" t="s">
        <v>756</v>
      </c>
      <c r="G526" s="42"/>
      <c r="H526" s="42"/>
      <c r="I526" s="230"/>
      <c r="J526" s="42"/>
      <c r="K526" s="42"/>
      <c r="L526" s="46"/>
      <c r="M526" s="231"/>
      <c r="N526" s="232"/>
      <c r="O526" s="86"/>
      <c r="P526" s="86"/>
      <c r="Q526" s="86"/>
      <c r="R526" s="86"/>
      <c r="S526" s="86"/>
      <c r="T526" s="87"/>
      <c r="U526" s="40"/>
      <c r="V526" s="40"/>
      <c r="W526" s="40"/>
      <c r="X526" s="40"/>
      <c r="Y526" s="40"/>
      <c r="Z526" s="40"/>
      <c r="AA526" s="40"/>
      <c r="AB526" s="40"/>
      <c r="AC526" s="40"/>
      <c r="AD526" s="40"/>
      <c r="AE526" s="40"/>
      <c r="AT526" s="19" t="s">
        <v>316</v>
      </c>
      <c r="AU526" s="19" t="s">
        <v>80</v>
      </c>
    </row>
    <row r="527" s="12" customFormat="1" ht="22.8" customHeight="1">
      <c r="A527" s="12"/>
      <c r="B527" s="199"/>
      <c r="C527" s="200"/>
      <c r="D527" s="201" t="s">
        <v>70</v>
      </c>
      <c r="E527" s="213" t="s">
        <v>757</v>
      </c>
      <c r="F527" s="213" t="s">
        <v>758</v>
      </c>
      <c r="G527" s="200"/>
      <c r="H527" s="200"/>
      <c r="I527" s="203"/>
      <c r="J527" s="214">
        <f>BK527</f>
        <v>0</v>
      </c>
      <c r="K527" s="200"/>
      <c r="L527" s="205"/>
      <c r="M527" s="206"/>
      <c r="N527" s="207"/>
      <c r="O527" s="207"/>
      <c r="P527" s="208">
        <f>SUM(P528:P529)</f>
        <v>0</v>
      </c>
      <c r="Q527" s="207"/>
      <c r="R527" s="208">
        <f>SUM(R528:R529)</f>
        <v>0</v>
      </c>
      <c r="S527" s="207"/>
      <c r="T527" s="209">
        <f>SUM(T528:T529)</f>
        <v>0</v>
      </c>
      <c r="U527" s="12"/>
      <c r="V527" s="12"/>
      <c r="W527" s="12"/>
      <c r="X527" s="12"/>
      <c r="Y527" s="12"/>
      <c r="Z527" s="12"/>
      <c r="AA527" s="12"/>
      <c r="AB527" s="12"/>
      <c r="AC527" s="12"/>
      <c r="AD527" s="12"/>
      <c r="AE527" s="12"/>
      <c r="AR527" s="210" t="s">
        <v>78</v>
      </c>
      <c r="AT527" s="211" t="s">
        <v>70</v>
      </c>
      <c r="AU527" s="211" t="s">
        <v>78</v>
      </c>
      <c r="AY527" s="210" t="s">
        <v>144</v>
      </c>
      <c r="BK527" s="212">
        <f>SUM(BK528:BK529)</f>
        <v>0</v>
      </c>
    </row>
    <row r="528" s="2" customFormat="1" ht="55.5" customHeight="1">
      <c r="A528" s="40"/>
      <c r="B528" s="41"/>
      <c r="C528" s="215" t="s">
        <v>759</v>
      </c>
      <c r="D528" s="215" t="s">
        <v>146</v>
      </c>
      <c r="E528" s="216" t="s">
        <v>760</v>
      </c>
      <c r="F528" s="217" t="s">
        <v>761</v>
      </c>
      <c r="G528" s="218" t="s">
        <v>161</v>
      </c>
      <c r="H528" s="219">
        <v>12.839</v>
      </c>
      <c r="I528" s="220"/>
      <c r="J528" s="221">
        <f>ROUND(I528*H528,2)</f>
        <v>0</v>
      </c>
      <c r="K528" s="217" t="s">
        <v>150</v>
      </c>
      <c r="L528" s="46"/>
      <c r="M528" s="222" t="s">
        <v>19</v>
      </c>
      <c r="N528" s="223" t="s">
        <v>42</v>
      </c>
      <c r="O528" s="86"/>
      <c r="P528" s="224">
        <f>O528*H528</f>
        <v>0</v>
      </c>
      <c r="Q528" s="224">
        <v>0</v>
      </c>
      <c r="R528" s="224">
        <f>Q528*H528</f>
        <v>0</v>
      </c>
      <c r="S528" s="224">
        <v>0</v>
      </c>
      <c r="T528" s="225">
        <f>S528*H528</f>
        <v>0</v>
      </c>
      <c r="U528" s="40"/>
      <c r="V528" s="40"/>
      <c r="W528" s="40"/>
      <c r="X528" s="40"/>
      <c r="Y528" s="40"/>
      <c r="Z528" s="40"/>
      <c r="AA528" s="40"/>
      <c r="AB528" s="40"/>
      <c r="AC528" s="40"/>
      <c r="AD528" s="40"/>
      <c r="AE528" s="40"/>
      <c r="AR528" s="226" t="s">
        <v>151</v>
      </c>
      <c r="AT528" s="226" t="s">
        <v>146</v>
      </c>
      <c r="AU528" s="226" t="s">
        <v>80</v>
      </c>
      <c r="AY528" s="19" t="s">
        <v>144</v>
      </c>
      <c r="BE528" s="227">
        <f>IF(N528="základní",J528,0)</f>
        <v>0</v>
      </c>
      <c r="BF528" s="227">
        <f>IF(N528="snížená",J528,0)</f>
        <v>0</v>
      </c>
      <c r="BG528" s="227">
        <f>IF(N528="zákl. přenesená",J528,0)</f>
        <v>0</v>
      </c>
      <c r="BH528" s="227">
        <f>IF(N528="sníž. přenesená",J528,0)</f>
        <v>0</v>
      </c>
      <c r="BI528" s="227">
        <f>IF(N528="nulová",J528,0)</f>
        <v>0</v>
      </c>
      <c r="BJ528" s="19" t="s">
        <v>78</v>
      </c>
      <c r="BK528" s="227">
        <f>ROUND(I528*H528,2)</f>
        <v>0</v>
      </c>
      <c r="BL528" s="19" t="s">
        <v>151</v>
      </c>
      <c r="BM528" s="226" t="s">
        <v>762</v>
      </c>
    </row>
    <row r="529" s="2" customFormat="1">
      <c r="A529" s="40"/>
      <c r="B529" s="41"/>
      <c r="C529" s="42"/>
      <c r="D529" s="228" t="s">
        <v>153</v>
      </c>
      <c r="E529" s="42"/>
      <c r="F529" s="229" t="s">
        <v>763</v>
      </c>
      <c r="G529" s="42"/>
      <c r="H529" s="42"/>
      <c r="I529" s="230"/>
      <c r="J529" s="42"/>
      <c r="K529" s="42"/>
      <c r="L529" s="46"/>
      <c r="M529" s="231"/>
      <c r="N529" s="232"/>
      <c r="O529" s="86"/>
      <c r="P529" s="86"/>
      <c r="Q529" s="86"/>
      <c r="R529" s="86"/>
      <c r="S529" s="86"/>
      <c r="T529" s="87"/>
      <c r="U529" s="40"/>
      <c r="V529" s="40"/>
      <c r="W529" s="40"/>
      <c r="X529" s="40"/>
      <c r="Y529" s="40"/>
      <c r="Z529" s="40"/>
      <c r="AA529" s="40"/>
      <c r="AB529" s="40"/>
      <c r="AC529" s="40"/>
      <c r="AD529" s="40"/>
      <c r="AE529" s="40"/>
      <c r="AT529" s="19" t="s">
        <v>153</v>
      </c>
      <c r="AU529" s="19" t="s">
        <v>80</v>
      </c>
    </row>
    <row r="530" s="12" customFormat="1" ht="25.92" customHeight="1">
      <c r="A530" s="12"/>
      <c r="B530" s="199"/>
      <c r="C530" s="200"/>
      <c r="D530" s="201" t="s">
        <v>70</v>
      </c>
      <c r="E530" s="202" t="s">
        <v>764</v>
      </c>
      <c r="F530" s="202" t="s">
        <v>765</v>
      </c>
      <c r="G530" s="200"/>
      <c r="H530" s="200"/>
      <c r="I530" s="203"/>
      <c r="J530" s="204">
        <f>BK530</f>
        <v>0</v>
      </c>
      <c r="K530" s="200"/>
      <c r="L530" s="205"/>
      <c r="M530" s="206"/>
      <c r="N530" s="207"/>
      <c r="O530" s="207"/>
      <c r="P530" s="208">
        <f>P531+P545+P554+P558</f>
        <v>0</v>
      </c>
      <c r="Q530" s="207"/>
      <c r="R530" s="208">
        <f>R531+R545+R554+R558</f>
        <v>0.0066</v>
      </c>
      <c r="S530" s="207"/>
      <c r="T530" s="209">
        <f>T531+T545+T554+T558</f>
        <v>0.50882999999999989</v>
      </c>
      <c r="U530" s="12"/>
      <c r="V530" s="12"/>
      <c r="W530" s="12"/>
      <c r="X530" s="12"/>
      <c r="Y530" s="12"/>
      <c r="Z530" s="12"/>
      <c r="AA530" s="12"/>
      <c r="AB530" s="12"/>
      <c r="AC530" s="12"/>
      <c r="AD530" s="12"/>
      <c r="AE530" s="12"/>
      <c r="AR530" s="210" t="s">
        <v>80</v>
      </c>
      <c r="AT530" s="211" t="s">
        <v>70</v>
      </c>
      <c r="AU530" s="211" t="s">
        <v>71</v>
      </c>
      <c r="AY530" s="210" t="s">
        <v>144</v>
      </c>
      <c r="BK530" s="212">
        <f>BK531+BK545+BK554+BK558</f>
        <v>0</v>
      </c>
    </row>
    <row r="531" s="12" customFormat="1" ht="22.8" customHeight="1">
      <c r="A531" s="12"/>
      <c r="B531" s="199"/>
      <c r="C531" s="200"/>
      <c r="D531" s="201" t="s">
        <v>70</v>
      </c>
      <c r="E531" s="213" t="s">
        <v>766</v>
      </c>
      <c r="F531" s="213" t="s">
        <v>767</v>
      </c>
      <c r="G531" s="200"/>
      <c r="H531" s="200"/>
      <c r="I531" s="203"/>
      <c r="J531" s="214">
        <f>BK531</f>
        <v>0</v>
      </c>
      <c r="K531" s="200"/>
      <c r="L531" s="205"/>
      <c r="M531" s="206"/>
      <c r="N531" s="207"/>
      <c r="O531" s="207"/>
      <c r="P531" s="208">
        <f>SUM(P532:P544)</f>
        <v>0</v>
      </c>
      <c r="Q531" s="207"/>
      <c r="R531" s="208">
        <f>SUM(R532:R544)</f>
        <v>0</v>
      </c>
      <c r="S531" s="207"/>
      <c r="T531" s="209">
        <f>SUM(T532:T544)</f>
        <v>0.50882999999999989</v>
      </c>
      <c r="U531" s="12"/>
      <c r="V531" s="12"/>
      <c r="W531" s="12"/>
      <c r="X531" s="12"/>
      <c r="Y531" s="12"/>
      <c r="Z531" s="12"/>
      <c r="AA531" s="12"/>
      <c r="AB531" s="12"/>
      <c r="AC531" s="12"/>
      <c r="AD531" s="12"/>
      <c r="AE531" s="12"/>
      <c r="AR531" s="210" t="s">
        <v>80</v>
      </c>
      <c r="AT531" s="211" t="s">
        <v>70</v>
      </c>
      <c r="AU531" s="211" t="s">
        <v>78</v>
      </c>
      <c r="AY531" s="210" t="s">
        <v>144</v>
      </c>
      <c r="BK531" s="212">
        <f>SUM(BK532:BK544)</f>
        <v>0</v>
      </c>
    </row>
    <row r="532" s="2" customFormat="1" ht="21.75" customHeight="1">
      <c r="A532" s="40"/>
      <c r="B532" s="41"/>
      <c r="C532" s="215" t="s">
        <v>768</v>
      </c>
      <c r="D532" s="215" t="s">
        <v>146</v>
      </c>
      <c r="E532" s="216" t="s">
        <v>769</v>
      </c>
      <c r="F532" s="217" t="s">
        <v>770</v>
      </c>
      <c r="G532" s="218" t="s">
        <v>149</v>
      </c>
      <c r="H532" s="219">
        <v>10.17</v>
      </c>
      <c r="I532" s="220"/>
      <c r="J532" s="221">
        <f>ROUND(I532*H532,2)</f>
        <v>0</v>
      </c>
      <c r="K532" s="217" t="s">
        <v>150</v>
      </c>
      <c r="L532" s="46"/>
      <c r="M532" s="222" t="s">
        <v>19</v>
      </c>
      <c r="N532" s="223" t="s">
        <v>42</v>
      </c>
      <c r="O532" s="86"/>
      <c r="P532" s="224">
        <f>O532*H532</f>
        <v>0</v>
      </c>
      <c r="Q532" s="224">
        <v>0</v>
      </c>
      <c r="R532" s="224">
        <f>Q532*H532</f>
        <v>0</v>
      </c>
      <c r="S532" s="224">
        <v>0.021999999999999999</v>
      </c>
      <c r="T532" s="225">
        <f>S532*H532</f>
        <v>0.22373999999999999</v>
      </c>
      <c r="U532" s="40"/>
      <c r="V532" s="40"/>
      <c r="W532" s="40"/>
      <c r="X532" s="40"/>
      <c r="Y532" s="40"/>
      <c r="Z532" s="40"/>
      <c r="AA532" s="40"/>
      <c r="AB532" s="40"/>
      <c r="AC532" s="40"/>
      <c r="AD532" s="40"/>
      <c r="AE532" s="40"/>
      <c r="AR532" s="226" t="s">
        <v>271</v>
      </c>
      <c r="AT532" s="226" t="s">
        <v>146</v>
      </c>
      <c r="AU532" s="226" t="s">
        <v>80</v>
      </c>
      <c r="AY532" s="19" t="s">
        <v>144</v>
      </c>
      <c r="BE532" s="227">
        <f>IF(N532="základní",J532,0)</f>
        <v>0</v>
      </c>
      <c r="BF532" s="227">
        <f>IF(N532="snížená",J532,0)</f>
        <v>0</v>
      </c>
      <c r="BG532" s="227">
        <f>IF(N532="zákl. přenesená",J532,0)</f>
        <v>0</v>
      </c>
      <c r="BH532" s="227">
        <f>IF(N532="sníž. přenesená",J532,0)</f>
        <v>0</v>
      </c>
      <c r="BI532" s="227">
        <f>IF(N532="nulová",J532,0)</f>
        <v>0</v>
      </c>
      <c r="BJ532" s="19" t="s">
        <v>78</v>
      </c>
      <c r="BK532" s="227">
        <f>ROUND(I532*H532,2)</f>
        <v>0</v>
      </c>
      <c r="BL532" s="19" t="s">
        <v>271</v>
      </c>
      <c r="BM532" s="226" t="s">
        <v>771</v>
      </c>
    </row>
    <row r="533" s="2" customFormat="1">
      <c r="A533" s="40"/>
      <c r="B533" s="41"/>
      <c r="C533" s="42"/>
      <c r="D533" s="228" t="s">
        <v>153</v>
      </c>
      <c r="E533" s="42"/>
      <c r="F533" s="229" t="s">
        <v>772</v>
      </c>
      <c r="G533" s="42"/>
      <c r="H533" s="42"/>
      <c r="I533" s="230"/>
      <c r="J533" s="42"/>
      <c r="K533" s="42"/>
      <c r="L533" s="46"/>
      <c r="M533" s="231"/>
      <c r="N533" s="232"/>
      <c r="O533" s="86"/>
      <c r="P533" s="86"/>
      <c r="Q533" s="86"/>
      <c r="R533" s="86"/>
      <c r="S533" s="86"/>
      <c r="T533" s="87"/>
      <c r="U533" s="40"/>
      <c r="V533" s="40"/>
      <c r="W533" s="40"/>
      <c r="X533" s="40"/>
      <c r="Y533" s="40"/>
      <c r="Z533" s="40"/>
      <c r="AA533" s="40"/>
      <c r="AB533" s="40"/>
      <c r="AC533" s="40"/>
      <c r="AD533" s="40"/>
      <c r="AE533" s="40"/>
      <c r="AT533" s="19" t="s">
        <v>153</v>
      </c>
      <c r="AU533" s="19" t="s">
        <v>80</v>
      </c>
    </row>
    <row r="534" s="13" customFormat="1">
      <c r="A534" s="13"/>
      <c r="B534" s="233"/>
      <c r="C534" s="234"/>
      <c r="D534" s="235" t="s">
        <v>155</v>
      </c>
      <c r="E534" s="236" t="s">
        <v>19</v>
      </c>
      <c r="F534" s="237" t="s">
        <v>773</v>
      </c>
      <c r="G534" s="234"/>
      <c r="H534" s="236" t="s">
        <v>19</v>
      </c>
      <c r="I534" s="238"/>
      <c r="J534" s="234"/>
      <c r="K534" s="234"/>
      <c r="L534" s="239"/>
      <c r="M534" s="240"/>
      <c r="N534" s="241"/>
      <c r="O534" s="241"/>
      <c r="P534" s="241"/>
      <c r="Q534" s="241"/>
      <c r="R534" s="241"/>
      <c r="S534" s="241"/>
      <c r="T534" s="242"/>
      <c r="U534" s="13"/>
      <c r="V534" s="13"/>
      <c r="W534" s="13"/>
      <c r="X534" s="13"/>
      <c r="Y534" s="13"/>
      <c r="Z534" s="13"/>
      <c r="AA534" s="13"/>
      <c r="AB534" s="13"/>
      <c r="AC534" s="13"/>
      <c r="AD534" s="13"/>
      <c r="AE534" s="13"/>
      <c r="AT534" s="243" t="s">
        <v>155</v>
      </c>
      <c r="AU534" s="243" t="s">
        <v>80</v>
      </c>
      <c r="AV534" s="13" t="s">
        <v>78</v>
      </c>
      <c r="AW534" s="13" t="s">
        <v>32</v>
      </c>
      <c r="AX534" s="13" t="s">
        <v>71</v>
      </c>
      <c r="AY534" s="243" t="s">
        <v>144</v>
      </c>
    </row>
    <row r="535" s="14" customFormat="1">
      <c r="A535" s="14"/>
      <c r="B535" s="244"/>
      <c r="C535" s="245"/>
      <c r="D535" s="235" t="s">
        <v>155</v>
      </c>
      <c r="E535" s="246" t="s">
        <v>19</v>
      </c>
      <c r="F535" s="247" t="s">
        <v>774</v>
      </c>
      <c r="G535" s="245"/>
      <c r="H535" s="248">
        <v>10.17</v>
      </c>
      <c r="I535" s="249"/>
      <c r="J535" s="245"/>
      <c r="K535" s="245"/>
      <c r="L535" s="250"/>
      <c r="M535" s="251"/>
      <c r="N535" s="252"/>
      <c r="O535" s="252"/>
      <c r="P535" s="252"/>
      <c r="Q535" s="252"/>
      <c r="R535" s="252"/>
      <c r="S535" s="252"/>
      <c r="T535" s="253"/>
      <c r="U535" s="14"/>
      <c r="V535" s="14"/>
      <c r="W535" s="14"/>
      <c r="X535" s="14"/>
      <c r="Y535" s="14"/>
      <c r="Z535" s="14"/>
      <c r="AA535" s="14"/>
      <c r="AB535" s="14"/>
      <c r="AC535" s="14"/>
      <c r="AD535" s="14"/>
      <c r="AE535" s="14"/>
      <c r="AT535" s="254" t="s">
        <v>155</v>
      </c>
      <c r="AU535" s="254" t="s">
        <v>80</v>
      </c>
      <c r="AV535" s="14" t="s">
        <v>80</v>
      </c>
      <c r="AW535" s="14" t="s">
        <v>32</v>
      </c>
      <c r="AX535" s="14" t="s">
        <v>78</v>
      </c>
      <c r="AY535" s="254" t="s">
        <v>144</v>
      </c>
    </row>
    <row r="536" s="2" customFormat="1" ht="24.15" customHeight="1">
      <c r="A536" s="40"/>
      <c r="B536" s="41"/>
      <c r="C536" s="215" t="s">
        <v>775</v>
      </c>
      <c r="D536" s="215" t="s">
        <v>146</v>
      </c>
      <c r="E536" s="216" t="s">
        <v>776</v>
      </c>
      <c r="F536" s="217" t="s">
        <v>777</v>
      </c>
      <c r="G536" s="218" t="s">
        <v>149</v>
      </c>
      <c r="H536" s="219">
        <v>10.17</v>
      </c>
      <c r="I536" s="220"/>
      <c r="J536" s="221">
        <f>ROUND(I536*H536,2)</f>
        <v>0</v>
      </c>
      <c r="K536" s="217" t="s">
        <v>150</v>
      </c>
      <c r="L536" s="46"/>
      <c r="M536" s="222" t="s">
        <v>19</v>
      </c>
      <c r="N536" s="223" t="s">
        <v>42</v>
      </c>
      <c r="O536" s="86"/>
      <c r="P536" s="224">
        <f>O536*H536</f>
        <v>0</v>
      </c>
      <c r="Q536" s="224">
        <v>0</v>
      </c>
      <c r="R536" s="224">
        <f>Q536*H536</f>
        <v>0</v>
      </c>
      <c r="S536" s="224">
        <v>0.014</v>
      </c>
      <c r="T536" s="225">
        <f>S536*H536</f>
        <v>0.14238000000000001</v>
      </c>
      <c r="U536" s="40"/>
      <c r="V536" s="40"/>
      <c r="W536" s="40"/>
      <c r="X536" s="40"/>
      <c r="Y536" s="40"/>
      <c r="Z536" s="40"/>
      <c r="AA536" s="40"/>
      <c r="AB536" s="40"/>
      <c r="AC536" s="40"/>
      <c r="AD536" s="40"/>
      <c r="AE536" s="40"/>
      <c r="AR536" s="226" t="s">
        <v>271</v>
      </c>
      <c r="AT536" s="226" t="s">
        <v>146</v>
      </c>
      <c r="AU536" s="226" t="s">
        <v>80</v>
      </c>
      <c r="AY536" s="19" t="s">
        <v>144</v>
      </c>
      <c r="BE536" s="227">
        <f>IF(N536="základní",J536,0)</f>
        <v>0</v>
      </c>
      <c r="BF536" s="227">
        <f>IF(N536="snížená",J536,0)</f>
        <v>0</v>
      </c>
      <c r="BG536" s="227">
        <f>IF(N536="zákl. přenesená",J536,0)</f>
        <v>0</v>
      </c>
      <c r="BH536" s="227">
        <f>IF(N536="sníž. přenesená",J536,0)</f>
        <v>0</v>
      </c>
      <c r="BI536" s="227">
        <f>IF(N536="nulová",J536,0)</f>
        <v>0</v>
      </c>
      <c r="BJ536" s="19" t="s">
        <v>78</v>
      </c>
      <c r="BK536" s="227">
        <f>ROUND(I536*H536,2)</f>
        <v>0</v>
      </c>
      <c r="BL536" s="19" t="s">
        <v>271</v>
      </c>
      <c r="BM536" s="226" t="s">
        <v>778</v>
      </c>
    </row>
    <row r="537" s="2" customFormat="1">
      <c r="A537" s="40"/>
      <c r="B537" s="41"/>
      <c r="C537" s="42"/>
      <c r="D537" s="228" t="s">
        <v>153</v>
      </c>
      <c r="E537" s="42"/>
      <c r="F537" s="229" t="s">
        <v>779</v>
      </c>
      <c r="G537" s="42"/>
      <c r="H537" s="42"/>
      <c r="I537" s="230"/>
      <c r="J537" s="42"/>
      <c r="K537" s="42"/>
      <c r="L537" s="46"/>
      <c r="M537" s="231"/>
      <c r="N537" s="232"/>
      <c r="O537" s="86"/>
      <c r="P537" s="86"/>
      <c r="Q537" s="86"/>
      <c r="R537" s="86"/>
      <c r="S537" s="86"/>
      <c r="T537" s="87"/>
      <c r="U537" s="40"/>
      <c r="V537" s="40"/>
      <c r="W537" s="40"/>
      <c r="X537" s="40"/>
      <c r="Y537" s="40"/>
      <c r="Z537" s="40"/>
      <c r="AA537" s="40"/>
      <c r="AB537" s="40"/>
      <c r="AC537" s="40"/>
      <c r="AD537" s="40"/>
      <c r="AE537" s="40"/>
      <c r="AT537" s="19" t="s">
        <v>153</v>
      </c>
      <c r="AU537" s="19" t="s">
        <v>80</v>
      </c>
    </row>
    <row r="538" s="13" customFormat="1">
      <c r="A538" s="13"/>
      <c r="B538" s="233"/>
      <c r="C538" s="234"/>
      <c r="D538" s="235" t="s">
        <v>155</v>
      </c>
      <c r="E538" s="236" t="s">
        <v>19</v>
      </c>
      <c r="F538" s="237" t="s">
        <v>773</v>
      </c>
      <c r="G538" s="234"/>
      <c r="H538" s="236" t="s">
        <v>19</v>
      </c>
      <c r="I538" s="238"/>
      <c r="J538" s="234"/>
      <c r="K538" s="234"/>
      <c r="L538" s="239"/>
      <c r="M538" s="240"/>
      <c r="N538" s="241"/>
      <c r="O538" s="241"/>
      <c r="P538" s="241"/>
      <c r="Q538" s="241"/>
      <c r="R538" s="241"/>
      <c r="S538" s="241"/>
      <c r="T538" s="242"/>
      <c r="U538" s="13"/>
      <c r="V538" s="13"/>
      <c r="W538" s="13"/>
      <c r="X538" s="13"/>
      <c r="Y538" s="13"/>
      <c r="Z538" s="13"/>
      <c r="AA538" s="13"/>
      <c r="AB538" s="13"/>
      <c r="AC538" s="13"/>
      <c r="AD538" s="13"/>
      <c r="AE538" s="13"/>
      <c r="AT538" s="243" t="s">
        <v>155</v>
      </c>
      <c r="AU538" s="243" t="s">
        <v>80</v>
      </c>
      <c r="AV538" s="13" t="s">
        <v>78</v>
      </c>
      <c r="AW538" s="13" t="s">
        <v>32</v>
      </c>
      <c r="AX538" s="13" t="s">
        <v>71</v>
      </c>
      <c r="AY538" s="243" t="s">
        <v>144</v>
      </c>
    </row>
    <row r="539" s="14" customFormat="1">
      <c r="A539" s="14"/>
      <c r="B539" s="244"/>
      <c r="C539" s="245"/>
      <c r="D539" s="235" t="s">
        <v>155</v>
      </c>
      <c r="E539" s="246" t="s">
        <v>19</v>
      </c>
      <c r="F539" s="247" t="s">
        <v>780</v>
      </c>
      <c r="G539" s="245"/>
      <c r="H539" s="248">
        <v>10.17</v>
      </c>
      <c r="I539" s="249"/>
      <c r="J539" s="245"/>
      <c r="K539" s="245"/>
      <c r="L539" s="250"/>
      <c r="M539" s="251"/>
      <c r="N539" s="252"/>
      <c r="O539" s="252"/>
      <c r="P539" s="252"/>
      <c r="Q539" s="252"/>
      <c r="R539" s="252"/>
      <c r="S539" s="252"/>
      <c r="T539" s="253"/>
      <c r="U539" s="14"/>
      <c r="V539" s="14"/>
      <c r="W539" s="14"/>
      <c r="X539" s="14"/>
      <c r="Y539" s="14"/>
      <c r="Z539" s="14"/>
      <c r="AA539" s="14"/>
      <c r="AB539" s="14"/>
      <c r="AC539" s="14"/>
      <c r="AD539" s="14"/>
      <c r="AE539" s="14"/>
      <c r="AT539" s="254" t="s">
        <v>155</v>
      </c>
      <c r="AU539" s="254" t="s">
        <v>80</v>
      </c>
      <c r="AV539" s="14" t="s">
        <v>80</v>
      </c>
      <c r="AW539" s="14" t="s">
        <v>32</v>
      </c>
      <c r="AX539" s="14" t="s">
        <v>78</v>
      </c>
      <c r="AY539" s="254" t="s">
        <v>144</v>
      </c>
    </row>
    <row r="540" s="2" customFormat="1" ht="24.15" customHeight="1">
      <c r="A540" s="40"/>
      <c r="B540" s="41"/>
      <c r="C540" s="215" t="s">
        <v>781</v>
      </c>
      <c r="D540" s="215" t="s">
        <v>146</v>
      </c>
      <c r="E540" s="216" t="s">
        <v>782</v>
      </c>
      <c r="F540" s="217" t="s">
        <v>783</v>
      </c>
      <c r="G540" s="218" t="s">
        <v>149</v>
      </c>
      <c r="H540" s="219">
        <v>4.7569999999999997</v>
      </c>
      <c r="I540" s="220"/>
      <c r="J540" s="221">
        <f>ROUND(I540*H540,2)</f>
        <v>0</v>
      </c>
      <c r="K540" s="217" t="s">
        <v>150</v>
      </c>
      <c r="L540" s="46"/>
      <c r="M540" s="222" t="s">
        <v>19</v>
      </c>
      <c r="N540" s="223" t="s">
        <v>42</v>
      </c>
      <c r="O540" s="86"/>
      <c r="P540" s="224">
        <f>O540*H540</f>
        <v>0</v>
      </c>
      <c r="Q540" s="224">
        <v>0</v>
      </c>
      <c r="R540" s="224">
        <f>Q540*H540</f>
        <v>0</v>
      </c>
      <c r="S540" s="224">
        <v>0.029999999999999999</v>
      </c>
      <c r="T540" s="225">
        <f>S540*H540</f>
        <v>0.14270999999999998</v>
      </c>
      <c r="U540" s="40"/>
      <c r="V540" s="40"/>
      <c r="W540" s="40"/>
      <c r="X540" s="40"/>
      <c r="Y540" s="40"/>
      <c r="Z540" s="40"/>
      <c r="AA540" s="40"/>
      <c r="AB540" s="40"/>
      <c r="AC540" s="40"/>
      <c r="AD540" s="40"/>
      <c r="AE540" s="40"/>
      <c r="AR540" s="226" t="s">
        <v>271</v>
      </c>
      <c r="AT540" s="226" t="s">
        <v>146</v>
      </c>
      <c r="AU540" s="226" t="s">
        <v>80</v>
      </c>
      <c r="AY540" s="19" t="s">
        <v>144</v>
      </c>
      <c r="BE540" s="227">
        <f>IF(N540="základní",J540,0)</f>
        <v>0</v>
      </c>
      <c r="BF540" s="227">
        <f>IF(N540="snížená",J540,0)</f>
        <v>0</v>
      </c>
      <c r="BG540" s="227">
        <f>IF(N540="zákl. přenesená",J540,0)</f>
        <v>0</v>
      </c>
      <c r="BH540" s="227">
        <f>IF(N540="sníž. přenesená",J540,0)</f>
        <v>0</v>
      </c>
      <c r="BI540" s="227">
        <f>IF(N540="nulová",J540,0)</f>
        <v>0</v>
      </c>
      <c r="BJ540" s="19" t="s">
        <v>78</v>
      </c>
      <c r="BK540" s="227">
        <f>ROUND(I540*H540,2)</f>
        <v>0</v>
      </c>
      <c r="BL540" s="19" t="s">
        <v>271</v>
      </c>
      <c r="BM540" s="226" t="s">
        <v>784</v>
      </c>
    </row>
    <row r="541" s="2" customFormat="1">
      <c r="A541" s="40"/>
      <c r="B541" s="41"/>
      <c r="C541" s="42"/>
      <c r="D541" s="228" t="s">
        <v>153</v>
      </c>
      <c r="E541" s="42"/>
      <c r="F541" s="229" t="s">
        <v>785</v>
      </c>
      <c r="G541" s="42"/>
      <c r="H541" s="42"/>
      <c r="I541" s="230"/>
      <c r="J541" s="42"/>
      <c r="K541" s="42"/>
      <c r="L541" s="46"/>
      <c r="M541" s="231"/>
      <c r="N541" s="232"/>
      <c r="O541" s="86"/>
      <c r="P541" s="86"/>
      <c r="Q541" s="86"/>
      <c r="R541" s="86"/>
      <c r="S541" s="86"/>
      <c r="T541" s="87"/>
      <c r="U541" s="40"/>
      <c r="V541" s="40"/>
      <c r="W541" s="40"/>
      <c r="X541" s="40"/>
      <c r="Y541" s="40"/>
      <c r="Z541" s="40"/>
      <c r="AA541" s="40"/>
      <c r="AB541" s="40"/>
      <c r="AC541" s="40"/>
      <c r="AD541" s="40"/>
      <c r="AE541" s="40"/>
      <c r="AT541" s="19" t="s">
        <v>153</v>
      </c>
      <c r="AU541" s="19" t="s">
        <v>80</v>
      </c>
    </row>
    <row r="542" s="14" customFormat="1">
      <c r="A542" s="14"/>
      <c r="B542" s="244"/>
      <c r="C542" s="245"/>
      <c r="D542" s="235" t="s">
        <v>155</v>
      </c>
      <c r="E542" s="246" t="s">
        <v>19</v>
      </c>
      <c r="F542" s="247" t="s">
        <v>786</v>
      </c>
      <c r="G542" s="245"/>
      <c r="H542" s="248">
        <v>2.6179999999999999</v>
      </c>
      <c r="I542" s="249"/>
      <c r="J542" s="245"/>
      <c r="K542" s="245"/>
      <c r="L542" s="250"/>
      <c r="M542" s="251"/>
      <c r="N542" s="252"/>
      <c r="O542" s="252"/>
      <c r="P542" s="252"/>
      <c r="Q542" s="252"/>
      <c r="R542" s="252"/>
      <c r="S542" s="252"/>
      <c r="T542" s="253"/>
      <c r="U542" s="14"/>
      <c r="V542" s="14"/>
      <c r="W542" s="14"/>
      <c r="X542" s="14"/>
      <c r="Y542" s="14"/>
      <c r="Z542" s="14"/>
      <c r="AA542" s="14"/>
      <c r="AB542" s="14"/>
      <c r="AC542" s="14"/>
      <c r="AD542" s="14"/>
      <c r="AE542" s="14"/>
      <c r="AT542" s="254" t="s">
        <v>155</v>
      </c>
      <c r="AU542" s="254" t="s">
        <v>80</v>
      </c>
      <c r="AV542" s="14" t="s">
        <v>80</v>
      </c>
      <c r="AW542" s="14" t="s">
        <v>32</v>
      </c>
      <c r="AX542" s="14" t="s">
        <v>71</v>
      </c>
      <c r="AY542" s="254" t="s">
        <v>144</v>
      </c>
    </row>
    <row r="543" s="14" customFormat="1">
      <c r="A543" s="14"/>
      <c r="B543" s="244"/>
      <c r="C543" s="245"/>
      <c r="D543" s="235" t="s">
        <v>155</v>
      </c>
      <c r="E543" s="246" t="s">
        <v>19</v>
      </c>
      <c r="F543" s="247" t="s">
        <v>787</v>
      </c>
      <c r="G543" s="245"/>
      <c r="H543" s="248">
        <v>2.1389999999999998</v>
      </c>
      <c r="I543" s="249"/>
      <c r="J543" s="245"/>
      <c r="K543" s="245"/>
      <c r="L543" s="250"/>
      <c r="M543" s="251"/>
      <c r="N543" s="252"/>
      <c r="O543" s="252"/>
      <c r="P543" s="252"/>
      <c r="Q543" s="252"/>
      <c r="R543" s="252"/>
      <c r="S543" s="252"/>
      <c r="T543" s="253"/>
      <c r="U543" s="14"/>
      <c r="V543" s="14"/>
      <c r="W543" s="14"/>
      <c r="X543" s="14"/>
      <c r="Y543" s="14"/>
      <c r="Z543" s="14"/>
      <c r="AA543" s="14"/>
      <c r="AB543" s="14"/>
      <c r="AC543" s="14"/>
      <c r="AD543" s="14"/>
      <c r="AE543" s="14"/>
      <c r="AT543" s="254" t="s">
        <v>155</v>
      </c>
      <c r="AU543" s="254" t="s">
        <v>80</v>
      </c>
      <c r="AV543" s="14" t="s">
        <v>80</v>
      </c>
      <c r="AW543" s="14" t="s">
        <v>32</v>
      </c>
      <c r="AX543" s="14" t="s">
        <v>71</v>
      </c>
      <c r="AY543" s="254" t="s">
        <v>144</v>
      </c>
    </row>
    <row r="544" s="16" customFormat="1">
      <c r="A544" s="16"/>
      <c r="B544" s="266"/>
      <c r="C544" s="267"/>
      <c r="D544" s="235" t="s">
        <v>155</v>
      </c>
      <c r="E544" s="268" t="s">
        <v>19</v>
      </c>
      <c r="F544" s="269" t="s">
        <v>202</v>
      </c>
      <c r="G544" s="267"/>
      <c r="H544" s="270">
        <v>4.7569999999999997</v>
      </c>
      <c r="I544" s="271"/>
      <c r="J544" s="267"/>
      <c r="K544" s="267"/>
      <c r="L544" s="272"/>
      <c r="M544" s="273"/>
      <c r="N544" s="274"/>
      <c r="O544" s="274"/>
      <c r="P544" s="274"/>
      <c r="Q544" s="274"/>
      <c r="R544" s="274"/>
      <c r="S544" s="274"/>
      <c r="T544" s="275"/>
      <c r="U544" s="16"/>
      <c r="V544" s="16"/>
      <c r="W544" s="16"/>
      <c r="X544" s="16"/>
      <c r="Y544" s="16"/>
      <c r="Z544" s="16"/>
      <c r="AA544" s="16"/>
      <c r="AB544" s="16"/>
      <c r="AC544" s="16"/>
      <c r="AD544" s="16"/>
      <c r="AE544" s="16"/>
      <c r="AT544" s="276" t="s">
        <v>155</v>
      </c>
      <c r="AU544" s="276" t="s">
        <v>80</v>
      </c>
      <c r="AV544" s="16" t="s">
        <v>151</v>
      </c>
      <c r="AW544" s="16" t="s">
        <v>32</v>
      </c>
      <c r="AX544" s="16" t="s">
        <v>78</v>
      </c>
      <c r="AY544" s="276" t="s">
        <v>144</v>
      </c>
    </row>
    <row r="545" s="12" customFormat="1" ht="22.8" customHeight="1">
      <c r="A545" s="12"/>
      <c r="B545" s="199"/>
      <c r="C545" s="200"/>
      <c r="D545" s="201" t="s">
        <v>70</v>
      </c>
      <c r="E545" s="213" t="s">
        <v>788</v>
      </c>
      <c r="F545" s="213" t="s">
        <v>789</v>
      </c>
      <c r="G545" s="200"/>
      <c r="H545" s="200"/>
      <c r="I545" s="203"/>
      <c r="J545" s="214">
        <f>BK545</f>
        <v>0</v>
      </c>
      <c r="K545" s="200"/>
      <c r="L545" s="205"/>
      <c r="M545" s="206"/>
      <c r="N545" s="207"/>
      <c r="O545" s="207"/>
      <c r="P545" s="208">
        <f>SUM(P546:P553)</f>
        <v>0</v>
      </c>
      <c r="Q545" s="207"/>
      <c r="R545" s="208">
        <f>SUM(R546:R553)</f>
        <v>0</v>
      </c>
      <c r="S545" s="207"/>
      <c r="T545" s="209">
        <f>SUM(T546:T553)</f>
        <v>0</v>
      </c>
      <c r="U545" s="12"/>
      <c r="V545" s="12"/>
      <c r="W545" s="12"/>
      <c r="X545" s="12"/>
      <c r="Y545" s="12"/>
      <c r="Z545" s="12"/>
      <c r="AA545" s="12"/>
      <c r="AB545" s="12"/>
      <c r="AC545" s="12"/>
      <c r="AD545" s="12"/>
      <c r="AE545" s="12"/>
      <c r="AR545" s="210" t="s">
        <v>80</v>
      </c>
      <c r="AT545" s="211" t="s">
        <v>70</v>
      </c>
      <c r="AU545" s="211" t="s">
        <v>78</v>
      </c>
      <c r="AY545" s="210" t="s">
        <v>144</v>
      </c>
      <c r="BK545" s="212">
        <f>SUM(BK546:BK553)</f>
        <v>0</v>
      </c>
    </row>
    <row r="546" s="2" customFormat="1" ht="24.15" customHeight="1">
      <c r="A546" s="40"/>
      <c r="B546" s="41"/>
      <c r="C546" s="215" t="s">
        <v>790</v>
      </c>
      <c r="D546" s="215" t="s">
        <v>146</v>
      </c>
      <c r="E546" s="216" t="s">
        <v>791</v>
      </c>
      <c r="F546" s="217" t="s">
        <v>792</v>
      </c>
      <c r="G546" s="218" t="s">
        <v>293</v>
      </c>
      <c r="H546" s="219">
        <v>3</v>
      </c>
      <c r="I546" s="220"/>
      <c r="J546" s="221">
        <f>ROUND(I546*H546,2)</f>
        <v>0</v>
      </c>
      <c r="K546" s="217" t="s">
        <v>150</v>
      </c>
      <c r="L546" s="46"/>
      <c r="M546" s="222" t="s">
        <v>19</v>
      </c>
      <c r="N546" s="223" t="s">
        <v>42</v>
      </c>
      <c r="O546" s="86"/>
      <c r="P546" s="224">
        <f>O546*H546</f>
        <v>0</v>
      </c>
      <c r="Q546" s="224">
        <v>0</v>
      </c>
      <c r="R546" s="224">
        <f>Q546*H546</f>
        <v>0</v>
      </c>
      <c r="S546" s="224">
        <v>0</v>
      </c>
      <c r="T546" s="225">
        <f>S546*H546</f>
        <v>0</v>
      </c>
      <c r="U546" s="40"/>
      <c r="V546" s="40"/>
      <c r="W546" s="40"/>
      <c r="X546" s="40"/>
      <c r="Y546" s="40"/>
      <c r="Z546" s="40"/>
      <c r="AA546" s="40"/>
      <c r="AB546" s="40"/>
      <c r="AC546" s="40"/>
      <c r="AD546" s="40"/>
      <c r="AE546" s="40"/>
      <c r="AR546" s="226" t="s">
        <v>271</v>
      </c>
      <c r="AT546" s="226" t="s">
        <v>146</v>
      </c>
      <c r="AU546" s="226" t="s">
        <v>80</v>
      </c>
      <c r="AY546" s="19" t="s">
        <v>144</v>
      </c>
      <c r="BE546" s="227">
        <f>IF(N546="základní",J546,0)</f>
        <v>0</v>
      </c>
      <c r="BF546" s="227">
        <f>IF(N546="snížená",J546,0)</f>
        <v>0</v>
      </c>
      <c r="BG546" s="227">
        <f>IF(N546="zákl. přenesená",J546,0)</f>
        <v>0</v>
      </c>
      <c r="BH546" s="227">
        <f>IF(N546="sníž. přenesená",J546,0)</f>
        <v>0</v>
      </c>
      <c r="BI546" s="227">
        <f>IF(N546="nulová",J546,0)</f>
        <v>0</v>
      </c>
      <c r="BJ546" s="19" t="s">
        <v>78</v>
      </c>
      <c r="BK546" s="227">
        <f>ROUND(I546*H546,2)</f>
        <v>0</v>
      </c>
      <c r="BL546" s="19" t="s">
        <v>271</v>
      </c>
      <c r="BM546" s="226" t="s">
        <v>793</v>
      </c>
    </row>
    <row r="547" s="2" customFormat="1">
      <c r="A547" s="40"/>
      <c r="B547" s="41"/>
      <c r="C547" s="42"/>
      <c r="D547" s="228" t="s">
        <v>153</v>
      </c>
      <c r="E547" s="42"/>
      <c r="F547" s="229" t="s">
        <v>794</v>
      </c>
      <c r="G547" s="42"/>
      <c r="H547" s="42"/>
      <c r="I547" s="230"/>
      <c r="J547" s="42"/>
      <c r="K547" s="42"/>
      <c r="L547" s="46"/>
      <c r="M547" s="231"/>
      <c r="N547" s="232"/>
      <c r="O547" s="86"/>
      <c r="P547" s="86"/>
      <c r="Q547" s="86"/>
      <c r="R547" s="86"/>
      <c r="S547" s="86"/>
      <c r="T547" s="87"/>
      <c r="U547" s="40"/>
      <c r="V547" s="40"/>
      <c r="W547" s="40"/>
      <c r="X547" s="40"/>
      <c r="Y547" s="40"/>
      <c r="Z547" s="40"/>
      <c r="AA547" s="40"/>
      <c r="AB547" s="40"/>
      <c r="AC547" s="40"/>
      <c r="AD547" s="40"/>
      <c r="AE547" s="40"/>
      <c r="AT547" s="19" t="s">
        <v>153</v>
      </c>
      <c r="AU547" s="19" t="s">
        <v>80</v>
      </c>
    </row>
    <row r="548" s="13" customFormat="1">
      <c r="A548" s="13"/>
      <c r="B548" s="233"/>
      <c r="C548" s="234"/>
      <c r="D548" s="235" t="s">
        <v>155</v>
      </c>
      <c r="E548" s="236" t="s">
        <v>19</v>
      </c>
      <c r="F548" s="237" t="s">
        <v>448</v>
      </c>
      <c r="G548" s="234"/>
      <c r="H548" s="236" t="s">
        <v>19</v>
      </c>
      <c r="I548" s="238"/>
      <c r="J548" s="234"/>
      <c r="K548" s="234"/>
      <c r="L548" s="239"/>
      <c r="M548" s="240"/>
      <c r="N548" s="241"/>
      <c r="O548" s="241"/>
      <c r="P548" s="241"/>
      <c r="Q548" s="241"/>
      <c r="R548" s="241"/>
      <c r="S548" s="241"/>
      <c r="T548" s="242"/>
      <c r="U548" s="13"/>
      <c r="V548" s="13"/>
      <c r="W548" s="13"/>
      <c r="X548" s="13"/>
      <c r="Y548" s="13"/>
      <c r="Z548" s="13"/>
      <c r="AA548" s="13"/>
      <c r="AB548" s="13"/>
      <c r="AC548" s="13"/>
      <c r="AD548" s="13"/>
      <c r="AE548" s="13"/>
      <c r="AT548" s="243" t="s">
        <v>155</v>
      </c>
      <c r="AU548" s="243" t="s">
        <v>80</v>
      </c>
      <c r="AV548" s="13" t="s">
        <v>78</v>
      </c>
      <c r="AW548" s="13" t="s">
        <v>32</v>
      </c>
      <c r="AX548" s="13" t="s">
        <v>71</v>
      </c>
      <c r="AY548" s="243" t="s">
        <v>144</v>
      </c>
    </row>
    <row r="549" s="14" customFormat="1">
      <c r="A549" s="14"/>
      <c r="B549" s="244"/>
      <c r="C549" s="245"/>
      <c r="D549" s="235" t="s">
        <v>155</v>
      </c>
      <c r="E549" s="246" t="s">
        <v>19</v>
      </c>
      <c r="F549" s="247" t="s">
        <v>678</v>
      </c>
      <c r="G549" s="245"/>
      <c r="H549" s="248">
        <v>2</v>
      </c>
      <c r="I549" s="249"/>
      <c r="J549" s="245"/>
      <c r="K549" s="245"/>
      <c r="L549" s="250"/>
      <c r="M549" s="251"/>
      <c r="N549" s="252"/>
      <c r="O549" s="252"/>
      <c r="P549" s="252"/>
      <c r="Q549" s="252"/>
      <c r="R549" s="252"/>
      <c r="S549" s="252"/>
      <c r="T549" s="253"/>
      <c r="U549" s="14"/>
      <c r="V549" s="14"/>
      <c r="W549" s="14"/>
      <c r="X549" s="14"/>
      <c r="Y549" s="14"/>
      <c r="Z549" s="14"/>
      <c r="AA549" s="14"/>
      <c r="AB549" s="14"/>
      <c r="AC549" s="14"/>
      <c r="AD549" s="14"/>
      <c r="AE549" s="14"/>
      <c r="AT549" s="254" t="s">
        <v>155</v>
      </c>
      <c r="AU549" s="254" t="s">
        <v>80</v>
      </c>
      <c r="AV549" s="14" t="s">
        <v>80</v>
      </c>
      <c r="AW549" s="14" t="s">
        <v>32</v>
      </c>
      <c r="AX549" s="14" t="s">
        <v>71</v>
      </c>
      <c r="AY549" s="254" t="s">
        <v>144</v>
      </c>
    </row>
    <row r="550" s="14" customFormat="1">
      <c r="A550" s="14"/>
      <c r="B550" s="244"/>
      <c r="C550" s="245"/>
      <c r="D550" s="235" t="s">
        <v>155</v>
      </c>
      <c r="E550" s="246" t="s">
        <v>19</v>
      </c>
      <c r="F550" s="247" t="s">
        <v>679</v>
      </c>
      <c r="G550" s="245"/>
      <c r="H550" s="248">
        <v>1</v>
      </c>
      <c r="I550" s="249"/>
      <c r="J550" s="245"/>
      <c r="K550" s="245"/>
      <c r="L550" s="250"/>
      <c r="M550" s="251"/>
      <c r="N550" s="252"/>
      <c r="O550" s="252"/>
      <c r="P550" s="252"/>
      <c r="Q550" s="252"/>
      <c r="R550" s="252"/>
      <c r="S550" s="252"/>
      <c r="T550" s="253"/>
      <c r="U550" s="14"/>
      <c r="V550" s="14"/>
      <c r="W550" s="14"/>
      <c r="X550" s="14"/>
      <c r="Y550" s="14"/>
      <c r="Z550" s="14"/>
      <c r="AA550" s="14"/>
      <c r="AB550" s="14"/>
      <c r="AC550" s="14"/>
      <c r="AD550" s="14"/>
      <c r="AE550" s="14"/>
      <c r="AT550" s="254" t="s">
        <v>155</v>
      </c>
      <c r="AU550" s="254" t="s">
        <v>80</v>
      </c>
      <c r="AV550" s="14" t="s">
        <v>80</v>
      </c>
      <c r="AW550" s="14" t="s">
        <v>32</v>
      </c>
      <c r="AX550" s="14" t="s">
        <v>71</v>
      </c>
      <c r="AY550" s="254" t="s">
        <v>144</v>
      </c>
    </row>
    <row r="551" s="16" customFormat="1">
      <c r="A551" s="16"/>
      <c r="B551" s="266"/>
      <c r="C551" s="267"/>
      <c r="D551" s="235" t="s">
        <v>155</v>
      </c>
      <c r="E551" s="268" t="s">
        <v>19</v>
      </c>
      <c r="F551" s="269" t="s">
        <v>202</v>
      </c>
      <c r="G551" s="267"/>
      <c r="H551" s="270">
        <v>3</v>
      </c>
      <c r="I551" s="271"/>
      <c r="J551" s="267"/>
      <c r="K551" s="267"/>
      <c r="L551" s="272"/>
      <c r="M551" s="273"/>
      <c r="N551" s="274"/>
      <c r="O551" s="274"/>
      <c r="P551" s="274"/>
      <c r="Q551" s="274"/>
      <c r="R551" s="274"/>
      <c r="S551" s="274"/>
      <c r="T551" s="275"/>
      <c r="U551" s="16"/>
      <c r="V551" s="16"/>
      <c r="W551" s="16"/>
      <c r="X551" s="16"/>
      <c r="Y551" s="16"/>
      <c r="Z551" s="16"/>
      <c r="AA551" s="16"/>
      <c r="AB551" s="16"/>
      <c r="AC551" s="16"/>
      <c r="AD551" s="16"/>
      <c r="AE551" s="16"/>
      <c r="AT551" s="276" t="s">
        <v>155</v>
      </c>
      <c r="AU551" s="276" t="s">
        <v>80</v>
      </c>
      <c r="AV551" s="16" t="s">
        <v>151</v>
      </c>
      <c r="AW551" s="16" t="s">
        <v>32</v>
      </c>
      <c r="AX551" s="16" t="s">
        <v>78</v>
      </c>
      <c r="AY551" s="276" t="s">
        <v>144</v>
      </c>
    </row>
    <row r="552" s="2" customFormat="1" ht="24.15" customHeight="1">
      <c r="A552" s="40"/>
      <c r="B552" s="41"/>
      <c r="C552" s="277" t="s">
        <v>795</v>
      </c>
      <c r="D552" s="277" t="s">
        <v>290</v>
      </c>
      <c r="E552" s="278" t="s">
        <v>796</v>
      </c>
      <c r="F552" s="279" t="s">
        <v>797</v>
      </c>
      <c r="G552" s="280" t="s">
        <v>293</v>
      </c>
      <c r="H552" s="281">
        <v>2</v>
      </c>
      <c r="I552" s="282"/>
      <c r="J552" s="283">
        <f>ROUND(I552*H552,2)</f>
        <v>0</v>
      </c>
      <c r="K552" s="279" t="s">
        <v>19</v>
      </c>
      <c r="L552" s="284"/>
      <c r="M552" s="285" t="s">
        <v>19</v>
      </c>
      <c r="N552" s="286" t="s">
        <v>42</v>
      </c>
      <c r="O552" s="86"/>
      <c r="P552" s="224">
        <f>O552*H552</f>
        <v>0</v>
      </c>
      <c r="Q552" s="224">
        <v>0</v>
      </c>
      <c r="R552" s="224">
        <f>Q552*H552</f>
        <v>0</v>
      </c>
      <c r="S552" s="224">
        <v>0</v>
      </c>
      <c r="T552" s="225">
        <f>S552*H552</f>
        <v>0</v>
      </c>
      <c r="U552" s="40"/>
      <c r="V552" s="40"/>
      <c r="W552" s="40"/>
      <c r="X552" s="40"/>
      <c r="Y552" s="40"/>
      <c r="Z552" s="40"/>
      <c r="AA552" s="40"/>
      <c r="AB552" s="40"/>
      <c r="AC552" s="40"/>
      <c r="AD552" s="40"/>
      <c r="AE552" s="40"/>
      <c r="AR552" s="226" t="s">
        <v>379</v>
      </c>
      <c r="AT552" s="226" t="s">
        <v>290</v>
      </c>
      <c r="AU552" s="226" t="s">
        <v>80</v>
      </c>
      <c r="AY552" s="19" t="s">
        <v>144</v>
      </c>
      <c r="BE552" s="227">
        <f>IF(N552="základní",J552,0)</f>
        <v>0</v>
      </c>
      <c r="BF552" s="227">
        <f>IF(N552="snížená",J552,0)</f>
        <v>0</v>
      </c>
      <c r="BG552" s="227">
        <f>IF(N552="zákl. přenesená",J552,0)</f>
        <v>0</v>
      </c>
      <c r="BH552" s="227">
        <f>IF(N552="sníž. přenesená",J552,0)</f>
        <v>0</v>
      </c>
      <c r="BI552" s="227">
        <f>IF(N552="nulová",J552,0)</f>
        <v>0</v>
      </c>
      <c r="BJ552" s="19" t="s">
        <v>78</v>
      </c>
      <c r="BK552" s="227">
        <f>ROUND(I552*H552,2)</f>
        <v>0</v>
      </c>
      <c r="BL552" s="19" t="s">
        <v>271</v>
      </c>
      <c r="BM552" s="226" t="s">
        <v>798</v>
      </c>
    </row>
    <row r="553" s="2" customFormat="1" ht="24.15" customHeight="1">
      <c r="A553" s="40"/>
      <c r="B553" s="41"/>
      <c r="C553" s="277" t="s">
        <v>799</v>
      </c>
      <c r="D553" s="277" t="s">
        <v>290</v>
      </c>
      <c r="E553" s="278" t="s">
        <v>800</v>
      </c>
      <c r="F553" s="279" t="s">
        <v>801</v>
      </c>
      <c r="G553" s="280" t="s">
        <v>293</v>
      </c>
      <c r="H553" s="281">
        <v>1</v>
      </c>
      <c r="I553" s="282"/>
      <c r="J553" s="283">
        <f>ROUND(I553*H553,2)</f>
        <v>0</v>
      </c>
      <c r="K553" s="279" t="s">
        <v>19</v>
      </c>
      <c r="L553" s="284"/>
      <c r="M553" s="285" t="s">
        <v>19</v>
      </c>
      <c r="N553" s="286" t="s">
        <v>42</v>
      </c>
      <c r="O553" s="86"/>
      <c r="P553" s="224">
        <f>O553*H553</f>
        <v>0</v>
      </c>
      <c r="Q553" s="224">
        <v>0</v>
      </c>
      <c r="R553" s="224">
        <f>Q553*H553</f>
        <v>0</v>
      </c>
      <c r="S553" s="224">
        <v>0</v>
      </c>
      <c r="T553" s="225">
        <f>S553*H553</f>
        <v>0</v>
      </c>
      <c r="U553" s="40"/>
      <c r="V553" s="40"/>
      <c r="W553" s="40"/>
      <c r="X553" s="40"/>
      <c r="Y553" s="40"/>
      <c r="Z553" s="40"/>
      <c r="AA553" s="40"/>
      <c r="AB553" s="40"/>
      <c r="AC553" s="40"/>
      <c r="AD553" s="40"/>
      <c r="AE553" s="40"/>
      <c r="AR553" s="226" t="s">
        <v>379</v>
      </c>
      <c r="AT553" s="226" t="s">
        <v>290</v>
      </c>
      <c r="AU553" s="226" t="s">
        <v>80</v>
      </c>
      <c r="AY553" s="19" t="s">
        <v>144</v>
      </c>
      <c r="BE553" s="227">
        <f>IF(N553="základní",J553,0)</f>
        <v>0</v>
      </c>
      <c r="BF553" s="227">
        <f>IF(N553="snížená",J553,0)</f>
        <v>0</v>
      </c>
      <c r="BG553" s="227">
        <f>IF(N553="zákl. přenesená",J553,0)</f>
        <v>0</v>
      </c>
      <c r="BH553" s="227">
        <f>IF(N553="sníž. přenesená",J553,0)</f>
        <v>0</v>
      </c>
      <c r="BI553" s="227">
        <f>IF(N553="nulová",J553,0)</f>
        <v>0</v>
      </c>
      <c r="BJ553" s="19" t="s">
        <v>78</v>
      </c>
      <c r="BK553" s="227">
        <f>ROUND(I553*H553,2)</f>
        <v>0</v>
      </c>
      <c r="BL553" s="19" t="s">
        <v>271</v>
      </c>
      <c r="BM553" s="226" t="s">
        <v>802</v>
      </c>
    </row>
    <row r="554" s="12" customFormat="1" ht="22.8" customHeight="1">
      <c r="A554" s="12"/>
      <c r="B554" s="199"/>
      <c r="C554" s="200"/>
      <c r="D554" s="201" t="s">
        <v>70</v>
      </c>
      <c r="E554" s="213" t="s">
        <v>803</v>
      </c>
      <c r="F554" s="213" t="s">
        <v>804</v>
      </c>
      <c r="G554" s="200"/>
      <c r="H554" s="200"/>
      <c r="I554" s="203"/>
      <c r="J554" s="214">
        <f>BK554</f>
        <v>0</v>
      </c>
      <c r="K554" s="200"/>
      <c r="L554" s="205"/>
      <c r="M554" s="206"/>
      <c r="N554" s="207"/>
      <c r="O554" s="207"/>
      <c r="P554" s="208">
        <f>SUM(P555:P557)</f>
        <v>0</v>
      </c>
      <c r="Q554" s="207"/>
      <c r="R554" s="208">
        <f>SUM(R555:R557)</f>
        <v>0</v>
      </c>
      <c r="S554" s="207"/>
      <c r="T554" s="209">
        <f>SUM(T555:T557)</f>
        <v>0</v>
      </c>
      <c r="U554" s="12"/>
      <c r="V554" s="12"/>
      <c r="W554" s="12"/>
      <c r="X554" s="12"/>
      <c r="Y554" s="12"/>
      <c r="Z554" s="12"/>
      <c r="AA554" s="12"/>
      <c r="AB554" s="12"/>
      <c r="AC554" s="12"/>
      <c r="AD554" s="12"/>
      <c r="AE554" s="12"/>
      <c r="AR554" s="210" t="s">
        <v>80</v>
      </c>
      <c r="AT554" s="211" t="s">
        <v>70</v>
      </c>
      <c r="AU554" s="211" t="s">
        <v>78</v>
      </c>
      <c r="AY554" s="210" t="s">
        <v>144</v>
      </c>
      <c r="BK554" s="212">
        <f>SUM(BK555:BK557)</f>
        <v>0</v>
      </c>
    </row>
    <row r="555" s="2" customFormat="1" ht="49.05" customHeight="1">
      <c r="A555" s="40"/>
      <c r="B555" s="41"/>
      <c r="C555" s="215" t="s">
        <v>805</v>
      </c>
      <c r="D555" s="215" t="s">
        <v>146</v>
      </c>
      <c r="E555" s="216" t="s">
        <v>806</v>
      </c>
      <c r="F555" s="217" t="s">
        <v>807</v>
      </c>
      <c r="G555" s="218" t="s">
        <v>293</v>
      </c>
      <c r="H555" s="219">
        <v>1</v>
      </c>
      <c r="I555" s="220"/>
      <c r="J555" s="221">
        <f>ROUND(I555*H555,2)</f>
        <v>0</v>
      </c>
      <c r="K555" s="217" t="s">
        <v>19</v>
      </c>
      <c r="L555" s="46"/>
      <c r="M555" s="222" t="s">
        <v>19</v>
      </c>
      <c r="N555" s="223" t="s">
        <v>42</v>
      </c>
      <c r="O555" s="86"/>
      <c r="P555" s="224">
        <f>O555*H555</f>
        <v>0</v>
      </c>
      <c r="Q555" s="224">
        <v>0</v>
      </c>
      <c r="R555" s="224">
        <f>Q555*H555</f>
        <v>0</v>
      </c>
      <c r="S555" s="224">
        <v>0</v>
      </c>
      <c r="T555" s="225">
        <f>S555*H555</f>
        <v>0</v>
      </c>
      <c r="U555" s="40"/>
      <c r="V555" s="40"/>
      <c r="W555" s="40"/>
      <c r="X555" s="40"/>
      <c r="Y555" s="40"/>
      <c r="Z555" s="40"/>
      <c r="AA555" s="40"/>
      <c r="AB555" s="40"/>
      <c r="AC555" s="40"/>
      <c r="AD555" s="40"/>
      <c r="AE555" s="40"/>
      <c r="AR555" s="226" t="s">
        <v>271</v>
      </c>
      <c r="AT555" s="226" t="s">
        <v>146</v>
      </c>
      <c r="AU555" s="226" t="s">
        <v>80</v>
      </c>
      <c r="AY555" s="19" t="s">
        <v>144</v>
      </c>
      <c r="BE555" s="227">
        <f>IF(N555="základní",J555,0)</f>
        <v>0</v>
      </c>
      <c r="BF555" s="227">
        <f>IF(N555="snížená",J555,0)</f>
        <v>0</v>
      </c>
      <c r="BG555" s="227">
        <f>IF(N555="zákl. přenesená",J555,0)</f>
        <v>0</v>
      </c>
      <c r="BH555" s="227">
        <f>IF(N555="sníž. přenesená",J555,0)</f>
        <v>0</v>
      </c>
      <c r="BI555" s="227">
        <f>IF(N555="nulová",J555,0)</f>
        <v>0</v>
      </c>
      <c r="BJ555" s="19" t="s">
        <v>78</v>
      </c>
      <c r="BK555" s="227">
        <f>ROUND(I555*H555,2)</f>
        <v>0</v>
      </c>
      <c r="BL555" s="19" t="s">
        <v>271</v>
      </c>
      <c r="BM555" s="226" t="s">
        <v>808</v>
      </c>
    </row>
    <row r="556" s="2" customFormat="1" ht="44.25" customHeight="1">
      <c r="A556" s="40"/>
      <c r="B556" s="41"/>
      <c r="C556" s="215" t="s">
        <v>809</v>
      </c>
      <c r="D556" s="215" t="s">
        <v>146</v>
      </c>
      <c r="E556" s="216" t="s">
        <v>810</v>
      </c>
      <c r="F556" s="217" t="s">
        <v>811</v>
      </c>
      <c r="G556" s="218" t="s">
        <v>293</v>
      </c>
      <c r="H556" s="219">
        <v>1</v>
      </c>
      <c r="I556" s="220"/>
      <c r="J556" s="221">
        <f>ROUND(I556*H556,2)</f>
        <v>0</v>
      </c>
      <c r="K556" s="217" t="s">
        <v>19</v>
      </c>
      <c r="L556" s="46"/>
      <c r="M556" s="222" t="s">
        <v>19</v>
      </c>
      <c r="N556" s="223" t="s">
        <v>42</v>
      </c>
      <c r="O556" s="86"/>
      <c r="P556" s="224">
        <f>O556*H556</f>
        <v>0</v>
      </c>
      <c r="Q556" s="224">
        <v>0</v>
      </c>
      <c r="R556" s="224">
        <f>Q556*H556</f>
        <v>0</v>
      </c>
      <c r="S556" s="224">
        <v>0</v>
      </c>
      <c r="T556" s="225">
        <f>S556*H556</f>
        <v>0</v>
      </c>
      <c r="U556" s="40"/>
      <c r="V556" s="40"/>
      <c r="W556" s="40"/>
      <c r="X556" s="40"/>
      <c r="Y556" s="40"/>
      <c r="Z556" s="40"/>
      <c r="AA556" s="40"/>
      <c r="AB556" s="40"/>
      <c r="AC556" s="40"/>
      <c r="AD556" s="40"/>
      <c r="AE556" s="40"/>
      <c r="AR556" s="226" t="s">
        <v>271</v>
      </c>
      <c r="AT556" s="226" t="s">
        <v>146</v>
      </c>
      <c r="AU556" s="226" t="s">
        <v>80</v>
      </c>
      <c r="AY556" s="19" t="s">
        <v>144</v>
      </c>
      <c r="BE556" s="227">
        <f>IF(N556="základní",J556,0)</f>
        <v>0</v>
      </c>
      <c r="BF556" s="227">
        <f>IF(N556="snížená",J556,0)</f>
        <v>0</v>
      </c>
      <c r="BG556" s="227">
        <f>IF(N556="zákl. přenesená",J556,0)</f>
        <v>0</v>
      </c>
      <c r="BH556" s="227">
        <f>IF(N556="sníž. přenesená",J556,0)</f>
        <v>0</v>
      </c>
      <c r="BI556" s="227">
        <f>IF(N556="nulová",J556,0)</f>
        <v>0</v>
      </c>
      <c r="BJ556" s="19" t="s">
        <v>78</v>
      </c>
      <c r="BK556" s="227">
        <f>ROUND(I556*H556,2)</f>
        <v>0</v>
      </c>
      <c r="BL556" s="19" t="s">
        <v>271</v>
      </c>
      <c r="BM556" s="226" t="s">
        <v>812</v>
      </c>
    </row>
    <row r="557" s="2" customFormat="1" ht="44.25" customHeight="1">
      <c r="A557" s="40"/>
      <c r="B557" s="41"/>
      <c r="C557" s="215" t="s">
        <v>813</v>
      </c>
      <c r="D557" s="215" t="s">
        <v>146</v>
      </c>
      <c r="E557" s="216" t="s">
        <v>814</v>
      </c>
      <c r="F557" s="217" t="s">
        <v>815</v>
      </c>
      <c r="G557" s="218" t="s">
        <v>293</v>
      </c>
      <c r="H557" s="219">
        <v>1</v>
      </c>
      <c r="I557" s="220"/>
      <c r="J557" s="221">
        <f>ROUND(I557*H557,2)</f>
        <v>0</v>
      </c>
      <c r="K557" s="217" t="s">
        <v>19</v>
      </c>
      <c r="L557" s="46"/>
      <c r="M557" s="222" t="s">
        <v>19</v>
      </c>
      <c r="N557" s="223" t="s">
        <v>42</v>
      </c>
      <c r="O557" s="86"/>
      <c r="P557" s="224">
        <f>O557*H557</f>
        <v>0</v>
      </c>
      <c r="Q557" s="224">
        <v>0</v>
      </c>
      <c r="R557" s="224">
        <f>Q557*H557</f>
        <v>0</v>
      </c>
      <c r="S557" s="224">
        <v>0</v>
      </c>
      <c r="T557" s="225">
        <f>S557*H557</f>
        <v>0</v>
      </c>
      <c r="U557" s="40"/>
      <c r="V557" s="40"/>
      <c r="W557" s="40"/>
      <c r="X557" s="40"/>
      <c r="Y557" s="40"/>
      <c r="Z557" s="40"/>
      <c r="AA557" s="40"/>
      <c r="AB557" s="40"/>
      <c r="AC557" s="40"/>
      <c r="AD557" s="40"/>
      <c r="AE557" s="40"/>
      <c r="AR557" s="226" t="s">
        <v>271</v>
      </c>
      <c r="AT557" s="226" t="s">
        <v>146</v>
      </c>
      <c r="AU557" s="226" t="s">
        <v>80</v>
      </c>
      <c r="AY557" s="19" t="s">
        <v>144</v>
      </c>
      <c r="BE557" s="227">
        <f>IF(N557="základní",J557,0)</f>
        <v>0</v>
      </c>
      <c r="BF557" s="227">
        <f>IF(N557="snížená",J557,0)</f>
        <v>0</v>
      </c>
      <c r="BG557" s="227">
        <f>IF(N557="zákl. přenesená",J557,0)</f>
        <v>0</v>
      </c>
      <c r="BH557" s="227">
        <f>IF(N557="sníž. přenesená",J557,0)</f>
        <v>0</v>
      </c>
      <c r="BI557" s="227">
        <f>IF(N557="nulová",J557,0)</f>
        <v>0</v>
      </c>
      <c r="BJ557" s="19" t="s">
        <v>78</v>
      </c>
      <c r="BK557" s="227">
        <f>ROUND(I557*H557,2)</f>
        <v>0</v>
      </c>
      <c r="BL557" s="19" t="s">
        <v>271</v>
      </c>
      <c r="BM557" s="226" t="s">
        <v>816</v>
      </c>
    </row>
    <row r="558" s="12" customFormat="1" ht="22.8" customHeight="1">
      <c r="A558" s="12"/>
      <c r="B558" s="199"/>
      <c r="C558" s="200"/>
      <c r="D558" s="201" t="s">
        <v>70</v>
      </c>
      <c r="E558" s="213" t="s">
        <v>817</v>
      </c>
      <c r="F558" s="213" t="s">
        <v>818</v>
      </c>
      <c r="G558" s="200"/>
      <c r="H558" s="200"/>
      <c r="I558" s="203"/>
      <c r="J558" s="214">
        <f>BK558</f>
        <v>0</v>
      </c>
      <c r="K558" s="200"/>
      <c r="L558" s="205"/>
      <c r="M558" s="206"/>
      <c r="N558" s="207"/>
      <c r="O558" s="207"/>
      <c r="P558" s="208">
        <f>SUM(P559:P565)</f>
        <v>0</v>
      </c>
      <c r="Q558" s="207"/>
      <c r="R558" s="208">
        <f>SUM(R559:R565)</f>
        <v>0.0066</v>
      </c>
      <c r="S558" s="207"/>
      <c r="T558" s="209">
        <f>SUM(T559:T565)</f>
        <v>0</v>
      </c>
      <c r="U558" s="12"/>
      <c r="V558" s="12"/>
      <c r="W558" s="12"/>
      <c r="X558" s="12"/>
      <c r="Y558" s="12"/>
      <c r="Z558" s="12"/>
      <c r="AA558" s="12"/>
      <c r="AB558" s="12"/>
      <c r="AC558" s="12"/>
      <c r="AD558" s="12"/>
      <c r="AE558" s="12"/>
      <c r="AR558" s="210" t="s">
        <v>80</v>
      </c>
      <c r="AT558" s="211" t="s">
        <v>70</v>
      </c>
      <c r="AU558" s="211" t="s">
        <v>78</v>
      </c>
      <c r="AY558" s="210" t="s">
        <v>144</v>
      </c>
      <c r="BK558" s="212">
        <f>SUM(BK559:BK565)</f>
        <v>0</v>
      </c>
    </row>
    <row r="559" s="2" customFormat="1" ht="24.15" customHeight="1">
      <c r="A559" s="40"/>
      <c r="B559" s="41"/>
      <c r="C559" s="215" t="s">
        <v>819</v>
      </c>
      <c r="D559" s="215" t="s">
        <v>146</v>
      </c>
      <c r="E559" s="216" t="s">
        <v>820</v>
      </c>
      <c r="F559" s="217" t="s">
        <v>821</v>
      </c>
      <c r="G559" s="218" t="s">
        <v>149</v>
      </c>
      <c r="H559" s="219">
        <v>15</v>
      </c>
      <c r="I559" s="220"/>
      <c r="J559" s="221">
        <f>ROUND(I559*H559,2)</f>
        <v>0</v>
      </c>
      <c r="K559" s="217" t="s">
        <v>150</v>
      </c>
      <c r="L559" s="46"/>
      <c r="M559" s="222" t="s">
        <v>19</v>
      </c>
      <c r="N559" s="223" t="s">
        <v>42</v>
      </c>
      <c r="O559" s="86"/>
      <c r="P559" s="224">
        <f>O559*H559</f>
        <v>0</v>
      </c>
      <c r="Q559" s="224">
        <v>0.00044000000000000002</v>
      </c>
      <c r="R559" s="224">
        <f>Q559*H559</f>
        <v>0.0066</v>
      </c>
      <c r="S559" s="224">
        <v>0</v>
      </c>
      <c r="T559" s="225">
        <f>S559*H559</f>
        <v>0</v>
      </c>
      <c r="U559" s="40"/>
      <c r="V559" s="40"/>
      <c r="W559" s="40"/>
      <c r="X559" s="40"/>
      <c r="Y559" s="40"/>
      <c r="Z559" s="40"/>
      <c r="AA559" s="40"/>
      <c r="AB559" s="40"/>
      <c r="AC559" s="40"/>
      <c r="AD559" s="40"/>
      <c r="AE559" s="40"/>
      <c r="AR559" s="226" t="s">
        <v>271</v>
      </c>
      <c r="AT559" s="226" t="s">
        <v>146</v>
      </c>
      <c r="AU559" s="226" t="s">
        <v>80</v>
      </c>
      <c r="AY559" s="19" t="s">
        <v>144</v>
      </c>
      <c r="BE559" s="227">
        <f>IF(N559="základní",J559,0)</f>
        <v>0</v>
      </c>
      <c r="BF559" s="227">
        <f>IF(N559="snížená",J559,0)</f>
        <v>0</v>
      </c>
      <c r="BG559" s="227">
        <f>IF(N559="zákl. přenesená",J559,0)</f>
        <v>0</v>
      </c>
      <c r="BH559" s="227">
        <f>IF(N559="sníž. přenesená",J559,0)</f>
        <v>0</v>
      </c>
      <c r="BI559" s="227">
        <f>IF(N559="nulová",J559,0)</f>
        <v>0</v>
      </c>
      <c r="BJ559" s="19" t="s">
        <v>78</v>
      </c>
      <c r="BK559" s="227">
        <f>ROUND(I559*H559,2)</f>
        <v>0</v>
      </c>
      <c r="BL559" s="19" t="s">
        <v>271</v>
      </c>
      <c r="BM559" s="226" t="s">
        <v>822</v>
      </c>
    </row>
    <row r="560" s="2" customFormat="1">
      <c r="A560" s="40"/>
      <c r="B560" s="41"/>
      <c r="C560" s="42"/>
      <c r="D560" s="228" t="s">
        <v>153</v>
      </c>
      <c r="E560" s="42"/>
      <c r="F560" s="229" t="s">
        <v>823</v>
      </c>
      <c r="G560" s="42"/>
      <c r="H560" s="42"/>
      <c r="I560" s="230"/>
      <c r="J560" s="42"/>
      <c r="K560" s="42"/>
      <c r="L560" s="46"/>
      <c r="M560" s="231"/>
      <c r="N560" s="232"/>
      <c r="O560" s="86"/>
      <c r="P560" s="86"/>
      <c r="Q560" s="86"/>
      <c r="R560" s="86"/>
      <c r="S560" s="86"/>
      <c r="T560" s="87"/>
      <c r="U560" s="40"/>
      <c r="V560" s="40"/>
      <c r="W560" s="40"/>
      <c r="X560" s="40"/>
      <c r="Y560" s="40"/>
      <c r="Z560" s="40"/>
      <c r="AA560" s="40"/>
      <c r="AB560" s="40"/>
      <c r="AC560" s="40"/>
      <c r="AD560" s="40"/>
      <c r="AE560" s="40"/>
      <c r="AT560" s="19" t="s">
        <v>153</v>
      </c>
      <c r="AU560" s="19" t="s">
        <v>80</v>
      </c>
    </row>
    <row r="561" s="13" customFormat="1">
      <c r="A561" s="13"/>
      <c r="B561" s="233"/>
      <c r="C561" s="234"/>
      <c r="D561" s="235" t="s">
        <v>155</v>
      </c>
      <c r="E561" s="236" t="s">
        <v>19</v>
      </c>
      <c r="F561" s="237" t="s">
        <v>824</v>
      </c>
      <c r="G561" s="234"/>
      <c r="H561" s="236" t="s">
        <v>19</v>
      </c>
      <c r="I561" s="238"/>
      <c r="J561" s="234"/>
      <c r="K561" s="234"/>
      <c r="L561" s="239"/>
      <c r="M561" s="240"/>
      <c r="N561" s="241"/>
      <c r="O561" s="241"/>
      <c r="P561" s="241"/>
      <c r="Q561" s="241"/>
      <c r="R561" s="241"/>
      <c r="S561" s="241"/>
      <c r="T561" s="242"/>
      <c r="U561" s="13"/>
      <c r="V561" s="13"/>
      <c r="W561" s="13"/>
      <c r="X561" s="13"/>
      <c r="Y561" s="13"/>
      <c r="Z561" s="13"/>
      <c r="AA561" s="13"/>
      <c r="AB561" s="13"/>
      <c r="AC561" s="13"/>
      <c r="AD561" s="13"/>
      <c r="AE561" s="13"/>
      <c r="AT561" s="243" t="s">
        <v>155</v>
      </c>
      <c r="AU561" s="243" t="s">
        <v>80</v>
      </c>
      <c r="AV561" s="13" t="s">
        <v>78</v>
      </c>
      <c r="AW561" s="13" t="s">
        <v>32</v>
      </c>
      <c r="AX561" s="13" t="s">
        <v>71</v>
      </c>
      <c r="AY561" s="243" t="s">
        <v>144</v>
      </c>
    </row>
    <row r="562" s="13" customFormat="1">
      <c r="A562" s="13"/>
      <c r="B562" s="233"/>
      <c r="C562" s="234"/>
      <c r="D562" s="235" t="s">
        <v>155</v>
      </c>
      <c r="E562" s="236" t="s">
        <v>19</v>
      </c>
      <c r="F562" s="237" t="s">
        <v>448</v>
      </c>
      <c r="G562" s="234"/>
      <c r="H562" s="236" t="s">
        <v>19</v>
      </c>
      <c r="I562" s="238"/>
      <c r="J562" s="234"/>
      <c r="K562" s="234"/>
      <c r="L562" s="239"/>
      <c r="M562" s="240"/>
      <c r="N562" s="241"/>
      <c r="O562" s="241"/>
      <c r="P562" s="241"/>
      <c r="Q562" s="241"/>
      <c r="R562" s="241"/>
      <c r="S562" s="241"/>
      <c r="T562" s="242"/>
      <c r="U562" s="13"/>
      <c r="V562" s="13"/>
      <c r="W562" s="13"/>
      <c r="X562" s="13"/>
      <c r="Y562" s="13"/>
      <c r="Z562" s="13"/>
      <c r="AA562" s="13"/>
      <c r="AB562" s="13"/>
      <c r="AC562" s="13"/>
      <c r="AD562" s="13"/>
      <c r="AE562" s="13"/>
      <c r="AT562" s="243" t="s">
        <v>155</v>
      </c>
      <c r="AU562" s="243" t="s">
        <v>80</v>
      </c>
      <c r="AV562" s="13" t="s">
        <v>78</v>
      </c>
      <c r="AW562" s="13" t="s">
        <v>32</v>
      </c>
      <c r="AX562" s="13" t="s">
        <v>71</v>
      </c>
      <c r="AY562" s="243" t="s">
        <v>144</v>
      </c>
    </row>
    <row r="563" s="14" customFormat="1">
      <c r="A563" s="14"/>
      <c r="B563" s="244"/>
      <c r="C563" s="245"/>
      <c r="D563" s="235" t="s">
        <v>155</v>
      </c>
      <c r="E563" s="246" t="s">
        <v>19</v>
      </c>
      <c r="F563" s="247" t="s">
        <v>825</v>
      </c>
      <c r="G563" s="245"/>
      <c r="H563" s="248">
        <v>10</v>
      </c>
      <c r="I563" s="249"/>
      <c r="J563" s="245"/>
      <c r="K563" s="245"/>
      <c r="L563" s="250"/>
      <c r="M563" s="251"/>
      <c r="N563" s="252"/>
      <c r="O563" s="252"/>
      <c r="P563" s="252"/>
      <c r="Q563" s="252"/>
      <c r="R563" s="252"/>
      <c r="S563" s="252"/>
      <c r="T563" s="253"/>
      <c r="U563" s="14"/>
      <c r="V563" s="14"/>
      <c r="W563" s="14"/>
      <c r="X563" s="14"/>
      <c r="Y563" s="14"/>
      <c r="Z563" s="14"/>
      <c r="AA563" s="14"/>
      <c r="AB563" s="14"/>
      <c r="AC563" s="14"/>
      <c r="AD563" s="14"/>
      <c r="AE563" s="14"/>
      <c r="AT563" s="254" t="s">
        <v>155</v>
      </c>
      <c r="AU563" s="254" t="s">
        <v>80</v>
      </c>
      <c r="AV563" s="14" t="s">
        <v>80</v>
      </c>
      <c r="AW563" s="14" t="s">
        <v>32</v>
      </c>
      <c r="AX563" s="14" t="s">
        <v>71</v>
      </c>
      <c r="AY563" s="254" t="s">
        <v>144</v>
      </c>
    </row>
    <row r="564" s="14" customFormat="1">
      <c r="A564" s="14"/>
      <c r="B564" s="244"/>
      <c r="C564" s="245"/>
      <c r="D564" s="235" t="s">
        <v>155</v>
      </c>
      <c r="E564" s="246" t="s">
        <v>19</v>
      </c>
      <c r="F564" s="247" t="s">
        <v>826</v>
      </c>
      <c r="G564" s="245"/>
      <c r="H564" s="248">
        <v>5</v>
      </c>
      <c r="I564" s="249"/>
      <c r="J564" s="245"/>
      <c r="K564" s="245"/>
      <c r="L564" s="250"/>
      <c r="M564" s="251"/>
      <c r="N564" s="252"/>
      <c r="O564" s="252"/>
      <c r="P564" s="252"/>
      <c r="Q564" s="252"/>
      <c r="R564" s="252"/>
      <c r="S564" s="252"/>
      <c r="T564" s="253"/>
      <c r="U564" s="14"/>
      <c r="V564" s="14"/>
      <c r="W564" s="14"/>
      <c r="X564" s="14"/>
      <c r="Y564" s="14"/>
      <c r="Z564" s="14"/>
      <c r="AA564" s="14"/>
      <c r="AB564" s="14"/>
      <c r="AC564" s="14"/>
      <c r="AD564" s="14"/>
      <c r="AE564" s="14"/>
      <c r="AT564" s="254" t="s">
        <v>155</v>
      </c>
      <c r="AU564" s="254" t="s">
        <v>80</v>
      </c>
      <c r="AV564" s="14" t="s">
        <v>80</v>
      </c>
      <c r="AW564" s="14" t="s">
        <v>32</v>
      </c>
      <c r="AX564" s="14" t="s">
        <v>71</v>
      </c>
      <c r="AY564" s="254" t="s">
        <v>144</v>
      </c>
    </row>
    <row r="565" s="16" customFormat="1">
      <c r="A565" s="16"/>
      <c r="B565" s="266"/>
      <c r="C565" s="267"/>
      <c r="D565" s="235" t="s">
        <v>155</v>
      </c>
      <c r="E565" s="268" t="s">
        <v>19</v>
      </c>
      <c r="F565" s="269" t="s">
        <v>202</v>
      </c>
      <c r="G565" s="267"/>
      <c r="H565" s="270">
        <v>15</v>
      </c>
      <c r="I565" s="271"/>
      <c r="J565" s="267"/>
      <c r="K565" s="267"/>
      <c r="L565" s="272"/>
      <c r="M565" s="288"/>
      <c r="N565" s="289"/>
      <c r="O565" s="289"/>
      <c r="P565" s="289"/>
      <c r="Q565" s="289"/>
      <c r="R565" s="289"/>
      <c r="S565" s="289"/>
      <c r="T565" s="290"/>
      <c r="U565" s="16"/>
      <c r="V565" s="16"/>
      <c r="W565" s="16"/>
      <c r="X565" s="16"/>
      <c r="Y565" s="16"/>
      <c r="Z565" s="16"/>
      <c r="AA565" s="16"/>
      <c r="AB565" s="16"/>
      <c r="AC565" s="16"/>
      <c r="AD565" s="16"/>
      <c r="AE565" s="16"/>
      <c r="AT565" s="276" t="s">
        <v>155</v>
      </c>
      <c r="AU565" s="276" t="s">
        <v>80</v>
      </c>
      <c r="AV565" s="16" t="s">
        <v>151</v>
      </c>
      <c r="AW565" s="16" t="s">
        <v>32</v>
      </c>
      <c r="AX565" s="16" t="s">
        <v>78</v>
      </c>
      <c r="AY565" s="276" t="s">
        <v>144</v>
      </c>
    </row>
    <row r="566" s="2" customFormat="1" ht="6.96" customHeight="1">
      <c r="A566" s="40"/>
      <c r="B566" s="61"/>
      <c r="C566" s="62"/>
      <c r="D566" s="62"/>
      <c r="E566" s="62"/>
      <c r="F566" s="62"/>
      <c r="G566" s="62"/>
      <c r="H566" s="62"/>
      <c r="I566" s="62"/>
      <c r="J566" s="62"/>
      <c r="K566" s="62"/>
      <c r="L566" s="46"/>
      <c r="M566" s="40"/>
      <c r="O566" s="40"/>
      <c r="P566" s="40"/>
      <c r="Q566" s="40"/>
      <c r="R566" s="40"/>
      <c r="S566" s="40"/>
      <c r="T566" s="40"/>
      <c r="U566" s="40"/>
      <c r="V566" s="40"/>
      <c r="W566" s="40"/>
      <c r="X566" s="40"/>
      <c r="Y566" s="40"/>
      <c r="Z566" s="40"/>
      <c r="AA566" s="40"/>
      <c r="AB566" s="40"/>
      <c r="AC566" s="40"/>
      <c r="AD566" s="40"/>
      <c r="AE566" s="40"/>
    </row>
  </sheetData>
  <sheetProtection sheet="1" autoFilter="0" formatColumns="0" formatRows="0" objects="1" scenarios="1" spinCount="100000" saltValue="LphCgiU+Uc48ZxJLg4Fxl+5SYhVQ1Z3mTou5KfD/adD82z7CPbpd+GGAGEPv0CzpnvrAeaSUvamvUsm/uVQYQQ==" hashValue="M7JYfkhn2QqIhGsz1ES9M/MteadzTxlTGtFdAXmijrqKT2K36xrcYFIE58GkkNdifhZNrYupjD7N6/Gs9ZxAhg==" algorithmName="SHA-512" password="CC35"/>
  <autoFilter ref="C103:K565"/>
  <mergeCells count="12">
    <mergeCell ref="E7:H7"/>
    <mergeCell ref="E9:H9"/>
    <mergeCell ref="E11:H11"/>
    <mergeCell ref="E20:H20"/>
    <mergeCell ref="E29:H29"/>
    <mergeCell ref="E50:H50"/>
    <mergeCell ref="E52:H52"/>
    <mergeCell ref="E54:H54"/>
    <mergeCell ref="E92:H92"/>
    <mergeCell ref="E94:H94"/>
    <mergeCell ref="E96:H96"/>
    <mergeCell ref="L2:V2"/>
  </mergeCells>
  <hyperlinks>
    <hyperlink ref="F108" r:id="rId1" display="https://podminky.urs.cz/item/CS_URS_2022_01/113107122"/>
    <hyperlink ref="F113" r:id="rId2" display="https://podminky.urs.cz/item/CS_URS_2022_01/997221141"/>
    <hyperlink ref="F115" r:id="rId3" display="https://podminky.urs.cz/item/CS_URS_2022_01/997221551"/>
    <hyperlink ref="F117" r:id="rId4" display="https://podminky.urs.cz/item/CS_URS_2022_01/997221559"/>
    <hyperlink ref="F120" r:id="rId5" display="https://podminky.urs.cz/item/CS_URS_2022_01/997221873"/>
    <hyperlink ref="F122" r:id="rId6" display="https://podminky.urs.cz/item/CS_URS_2022_01/131213701"/>
    <hyperlink ref="F145" r:id="rId7" display="https://podminky.urs.cz/item/CS_URS_2022_01/181912112"/>
    <hyperlink ref="F153" r:id="rId8" display="https://podminky.urs.cz/item/CS_URS_2022_01/174111101"/>
    <hyperlink ref="F176" r:id="rId9" display="https://podminky.urs.cz/item/CS_URS_2022_01/167111101"/>
    <hyperlink ref="F182" r:id="rId10" display="https://podminky.urs.cz/item/CS_URS_2022_01/162211311"/>
    <hyperlink ref="F184" r:id="rId11" display="https://podminky.urs.cz/item/CS_URS_2022_01/162211319"/>
    <hyperlink ref="F186" r:id="rId12" display="https://podminky.urs.cz/item/CS_URS_2022_01/162751117"/>
    <hyperlink ref="F188" r:id="rId13" display="https://podminky.urs.cz/item/CS_URS_2022_01/162751119"/>
    <hyperlink ref="F191" r:id="rId14" display="https://podminky.urs.cz/item/CS_URS_2022_01/171201231"/>
    <hyperlink ref="F195" r:id="rId15" display="https://podminky.urs.cz/item/CS_URS_2022_01/975121111"/>
    <hyperlink ref="F200" r:id="rId16" display="https://podminky.urs.cz/item/CS_URS_2022_01/975121112"/>
    <hyperlink ref="F203" r:id="rId17" display="https://podminky.urs.cz/item/CS_URS_2022_01/975121113"/>
    <hyperlink ref="F205" r:id="rId18" display="https://podminky.urs.cz/item/CS_URS_2022_01/985223110"/>
    <hyperlink ref="F212" r:id="rId19" display="https://podminky.urs.cz/item/CS_URS_2022_01/632451031"/>
    <hyperlink ref="F218" r:id="rId20" display="https://podminky.urs.cz/item/CS_URS_2022_01/711131101"/>
    <hyperlink ref="F226" r:id="rId21" display="https://podminky.urs.cz/item/CS_URS_2022_01/631311114"/>
    <hyperlink ref="F232" r:id="rId22" display="https://podminky.urs.cz/item/CS_URS_2022_01/274321411"/>
    <hyperlink ref="F239" r:id="rId23" display="https://podminky.urs.cz/item/CS_URS_2022_01/274351121"/>
    <hyperlink ref="F246" r:id="rId24" display="https://podminky.urs.cz/item/CS_URS_2022_01/274351122"/>
    <hyperlink ref="F248" r:id="rId25" display="https://podminky.urs.cz/item/CS_URS_2022_01/274361821"/>
    <hyperlink ref="F252" r:id="rId26" display="https://podminky.urs.cz/item/CS_URS_2022_01/274362021"/>
    <hyperlink ref="F256" r:id="rId27" display="https://podminky.urs.cz/item/CS_URS_2022_01/953961115"/>
    <hyperlink ref="F263" r:id="rId28" display="https://podminky.urs.cz/item/CS_URS_2022_01/977131116"/>
    <hyperlink ref="F270" r:id="rId29" display="https://podminky.urs.cz/item/CS_URS_2022_01/113106161"/>
    <hyperlink ref="F276" r:id="rId30" display="https://podminky.urs.cz/item/CS_URS_2022_01/979071121"/>
    <hyperlink ref="F278" r:id="rId31" display="https://podminky.urs.cz/item/CS_URS_2022_01/997221151"/>
    <hyperlink ref="F284" r:id="rId32" display="https://podminky.urs.cz/item/CS_URS_2022_01/181912112"/>
    <hyperlink ref="F287" r:id="rId33" display="https://podminky.urs.cz/item/CS_URS_2022_01/564750102"/>
    <hyperlink ref="F289" r:id="rId34" display="https://podminky.urs.cz/item/CS_URS_2022_01/591211111"/>
    <hyperlink ref="F298" r:id="rId35" display="https://podminky.urs.cz/item/CS_URS_2022_01/916991121"/>
    <hyperlink ref="F306" r:id="rId36" display="https://podminky.urs.cz/item/CS_URS_2022_01/998229111"/>
    <hyperlink ref="F310" r:id="rId37" display="https://podminky.urs.cz/item/CS_URS_2022_01/619995001"/>
    <hyperlink ref="F317" r:id="rId38" display="https://podminky.urs.cz/item/CS_URS_2022_01/985131311"/>
    <hyperlink ref="F324" r:id="rId39" display="https://podminky.urs.cz/item/CS_URS_2022_01/978023411"/>
    <hyperlink ref="F331" r:id="rId40" display="https://podminky.urs.cz/item/CS_URS_2022_01/346244821"/>
    <hyperlink ref="F335" r:id="rId41" display="https://podminky.urs.cz/item/CS_URS_2022_01/985223110"/>
    <hyperlink ref="F355" r:id="rId42" display="https://podminky.urs.cz/item/CS_URS_2022_01/622131152"/>
    <hyperlink ref="F365" r:id="rId43" display="https://podminky.urs.cz/item/CS_URS_2022_01/622131152"/>
    <hyperlink ref="F393" r:id="rId44" display="https://podminky.urs.cz/item/CS_URS_2022_01/711161212"/>
    <hyperlink ref="F410" r:id="rId45" display="https://podminky.urs.cz/item/CS_URS_2022_01/711161383"/>
    <hyperlink ref="F427" r:id="rId46" display="https://podminky.urs.cz/item/CS_URS_2022_01/985131311"/>
    <hyperlink ref="F443" r:id="rId47" display="https://podminky.urs.cz/item/CS_URS_2022_01/985112112"/>
    <hyperlink ref="F447" r:id="rId48" display="https://podminky.urs.cz/item/CS_URS_2022_01/985112193"/>
    <hyperlink ref="F449" r:id="rId49" display="https://podminky.urs.cz/item/CS_URS_2022_01/985131311"/>
    <hyperlink ref="F451" r:id="rId50" display="https://podminky.urs.cz/item/CS_URS_2022_01/985321111"/>
    <hyperlink ref="F454" r:id="rId51" display="https://podminky.urs.cz/item/CS_URS_2022_01/985323111"/>
    <hyperlink ref="F456" r:id="rId52" display="https://podminky.urs.cz/item/CS_URS_2022_01/985323912"/>
    <hyperlink ref="F458" r:id="rId53" display="https://podminky.urs.cz/item/CS_URS_2022_01/985311113"/>
    <hyperlink ref="F460" r:id="rId54" display="https://podminky.urs.cz/item/CS_URS_2022_01/985311912"/>
    <hyperlink ref="F462" r:id="rId55" display="https://podminky.urs.cz/item/CS_URS_2022_01/985324111"/>
    <hyperlink ref="F464" r:id="rId56" display="https://podminky.urs.cz/item/CS_URS_2022_01/985324912"/>
    <hyperlink ref="F468" r:id="rId57" display="https://podminky.urs.cz/item/CS_URS_2022_01/642944121"/>
    <hyperlink ref="F482" r:id="rId58" display="https://podminky.urs.cz/item/CS_URS_2022_01/968072455"/>
    <hyperlink ref="F487" r:id="rId59" display="https://podminky.urs.cz/item/CS_URS_2022_01/968072456"/>
    <hyperlink ref="F490" r:id="rId60" display="https://podminky.urs.cz/item/CS_URS_2022_01/899101211"/>
    <hyperlink ref="F495" r:id="rId61" display="https://podminky.urs.cz/item/CS_URS_2022_01/890111812"/>
    <hyperlink ref="F499" r:id="rId62" display="https://podminky.urs.cz/item/CS_URS_2022_01/890211811"/>
    <hyperlink ref="F503" r:id="rId63" display="https://podminky.urs.cz/item/CS_URS_2022_01/968062455"/>
    <hyperlink ref="F516" r:id="rId64" display="https://podminky.urs.cz/item/CS_URS_2022_01/997013211"/>
    <hyperlink ref="F518" r:id="rId65" display="https://podminky.urs.cz/item/CS_URS_2022_01/997013501"/>
    <hyperlink ref="F520" r:id="rId66" display="https://podminky.urs.cz/item/CS_URS_2022_01/997013509"/>
    <hyperlink ref="F523" r:id="rId67" display="https://podminky.urs.cz/item/CS_URS_2022_01/997013811"/>
    <hyperlink ref="F525" r:id="rId68" display="https://podminky.urs.cz/item/CS_URS_2022_01/997013869"/>
    <hyperlink ref="F529" r:id="rId69" display="https://podminky.urs.cz/item/CS_URS_2022_01/998018001"/>
    <hyperlink ref="F533" r:id="rId70" display="https://podminky.urs.cz/item/CS_URS_2022_01/762111811"/>
    <hyperlink ref="F537" r:id="rId71" display="https://podminky.urs.cz/item/CS_URS_2022_01/762131811"/>
    <hyperlink ref="F541" r:id="rId72" display="https://podminky.urs.cz/item/CS_URS_2022_01/762522812"/>
    <hyperlink ref="F547" r:id="rId73" display="https://podminky.urs.cz/item/CS_URS_2022_01/766695212"/>
    <hyperlink ref="F560" r:id="rId74" display="https://podminky.urs.cz/item/CS_URS_2022_01/784181011"/>
  </hyperlinks>
  <pageMargins left="0.39375" right="0.39375" top="0.39375" bottom="0.39375" header="0" footer="0"/>
  <pageSetup paperSize="9" orientation="portrait" blackAndWhite="1" fitToHeight="100"/>
  <headerFooter>
    <oddFooter>&amp;CStrana &amp;P z &amp;N</oddFooter>
  </headerFooter>
  <drawing r:id="rId75"/>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88</v>
      </c>
    </row>
    <row r="3" s="1" customFormat="1" ht="6.96" customHeight="1">
      <c r="B3" s="141"/>
      <c r="C3" s="142"/>
      <c r="D3" s="142"/>
      <c r="E3" s="142"/>
      <c r="F3" s="142"/>
      <c r="G3" s="142"/>
      <c r="H3" s="142"/>
      <c r="I3" s="142"/>
      <c r="J3" s="142"/>
      <c r="K3" s="142"/>
      <c r="L3" s="22"/>
      <c r="AT3" s="19" t="s">
        <v>80</v>
      </c>
    </row>
    <row r="4" s="1" customFormat="1" ht="24.96" customHeight="1">
      <c r="B4" s="22"/>
      <c r="D4" s="143" t="s">
        <v>101</v>
      </c>
      <c r="L4" s="22"/>
      <c r="M4" s="144" t="s">
        <v>10</v>
      </c>
      <c r="AT4" s="19" t="s">
        <v>4</v>
      </c>
    </row>
    <row r="5" s="1" customFormat="1" ht="6.96" customHeight="1">
      <c r="B5" s="22"/>
      <c r="L5" s="22"/>
    </row>
    <row r="6" s="1" customFormat="1" ht="12" customHeight="1">
      <c r="B6" s="22"/>
      <c r="D6" s="145" t="s">
        <v>16</v>
      </c>
      <c r="L6" s="22"/>
    </row>
    <row r="7" s="1" customFormat="1" ht="16.5" customHeight="1">
      <c r="B7" s="22"/>
      <c r="E7" s="146" t="str">
        <f>'Rekapitulace stavby'!K6</f>
        <v>Oprava fasád č.p.1 Resselovo nám., Chrudim</v>
      </c>
      <c r="F7" s="145"/>
      <c r="G7" s="145"/>
      <c r="H7" s="145"/>
      <c r="L7" s="22"/>
    </row>
    <row r="8" s="1" customFormat="1" ht="12" customHeight="1">
      <c r="B8" s="22"/>
      <c r="D8" s="145" t="s">
        <v>102</v>
      </c>
      <c r="L8" s="22"/>
    </row>
    <row r="9" s="2" customFormat="1" ht="16.5" customHeight="1">
      <c r="A9" s="40"/>
      <c r="B9" s="46"/>
      <c r="C9" s="40"/>
      <c r="D9" s="40"/>
      <c r="E9" s="146" t="s">
        <v>103</v>
      </c>
      <c r="F9" s="40"/>
      <c r="G9" s="40"/>
      <c r="H9" s="40"/>
      <c r="I9" s="40"/>
      <c r="J9" s="40"/>
      <c r="K9" s="40"/>
      <c r="L9" s="147"/>
      <c r="S9" s="40"/>
      <c r="T9" s="40"/>
      <c r="U9" s="40"/>
      <c r="V9" s="40"/>
      <c r="W9" s="40"/>
      <c r="X9" s="40"/>
      <c r="Y9" s="40"/>
      <c r="Z9" s="40"/>
      <c r="AA9" s="40"/>
      <c r="AB9" s="40"/>
      <c r="AC9" s="40"/>
      <c r="AD9" s="40"/>
      <c r="AE9" s="40"/>
    </row>
    <row r="10" s="2" customFormat="1" ht="12" customHeight="1">
      <c r="A10" s="40"/>
      <c r="B10" s="46"/>
      <c r="C10" s="40"/>
      <c r="D10" s="145" t="s">
        <v>104</v>
      </c>
      <c r="E10" s="40"/>
      <c r="F10" s="40"/>
      <c r="G10" s="40"/>
      <c r="H10" s="40"/>
      <c r="I10" s="40"/>
      <c r="J10" s="40"/>
      <c r="K10" s="40"/>
      <c r="L10" s="147"/>
      <c r="S10" s="40"/>
      <c r="T10" s="40"/>
      <c r="U10" s="40"/>
      <c r="V10" s="40"/>
      <c r="W10" s="40"/>
      <c r="X10" s="40"/>
      <c r="Y10" s="40"/>
      <c r="Z10" s="40"/>
      <c r="AA10" s="40"/>
      <c r="AB10" s="40"/>
      <c r="AC10" s="40"/>
      <c r="AD10" s="40"/>
      <c r="AE10" s="40"/>
    </row>
    <row r="11" s="2" customFormat="1" ht="16.5" customHeight="1">
      <c r="A11" s="40"/>
      <c r="B11" s="46"/>
      <c r="C11" s="40"/>
      <c r="D11" s="40"/>
      <c r="E11" s="148" t="s">
        <v>827</v>
      </c>
      <c r="F11" s="40"/>
      <c r="G11" s="40"/>
      <c r="H11" s="40"/>
      <c r="I11" s="40"/>
      <c r="J11" s="40"/>
      <c r="K11" s="40"/>
      <c r="L11" s="147"/>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7"/>
      <c r="S12" s="40"/>
      <c r="T12" s="40"/>
      <c r="U12" s="40"/>
      <c r="V12" s="40"/>
      <c r="W12" s="40"/>
      <c r="X12" s="40"/>
      <c r="Y12" s="40"/>
      <c r="Z12" s="40"/>
      <c r="AA12" s="40"/>
      <c r="AB12" s="40"/>
      <c r="AC12" s="40"/>
      <c r="AD12" s="40"/>
      <c r="AE12" s="40"/>
    </row>
    <row r="13" s="2" customFormat="1" ht="12" customHeight="1">
      <c r="A13" s="40"/>
      <c r="B13" s="46"/>
      <c r="C13" s="40"/>
      <c r="D13" s="145" t="s">
        <v>18</v>
      </c>
      <c r="E13" s="40"/>
      <c r="F13" s="135" t="s">
        <v>19</v>
      </c>
      <c r="G13" s="40"/>
      <c r="H13" s="40"/>
      <c r="I13" s="145" t="s">
        <v>20</v>
      </c>
      <c r="J13" s="135" t="s">
        <v>19</v>
      </c>
      <c r="K13" s="40"/>
      <c r="L13" s="147"/>
      <c r="S13" s="40"/>
      <c r="T13" s="40"/>
      <c r="U13" s="40"/>
      <c r="V13" s="40"/>
      <c r="W13" s="40"/>
      <c r="X13" s="40"/>
      <c r="Y13" s="40"/>
      <c r="Z13" s="40"/>
      <c r="AA13" s="40"/>
      <c r="AB13" s="40"/>
      <c r="AC13" s="40"/>
      <c r="AD13" s="40"/>
      <c r="AE13" s="40"/>
    </row>
    <row r="14" s="2" customFormat="1" ht="12" customHeight="1">
      <c r="A14" s="40"/>
      <c r="B14" s="46"/>
      <c r="C14" s="40"/>
      <c r="D14" s="145" t="s">
        <v>21</v>
      </c>
      <c r="E14" s="40"/>
      <c r="F14" s="135" t="s">
        <v>22</v>
      </c>
      <c r="G14" s="40"/>
      <c r="H14" s="40"/>
      <c r="I14" s="145" t="s">
        <v>23</v>
      </c>
      <c r="J14" s="149" t="str">
        <f>'Rekapitulace stavby'!AN8</f>
        <v>14. 8. 2022</v>
      </c>
      <c r="K14" s="40"/>
      <c r="L14" s="147"/>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7"/>
      <c r="S15" s="40"/>
      <c r="T15" s="40"/>
      <c r="U15" s="40"/>
      <c r="V15" s="40"/>
      <c r="W15" s="40"/>
      <c r="X15" s="40"/>
      <c r="Y15" s="40"/>
      <c r="Z15" s="40"/>
      <c r="AA15" s="40"/>
      <c r="AB15" s="40"/>
      <c r="AC15" s="40"/>
      <c r="AD15" s="40"/>
      <c r="AE15" s="40"/>
    </row>
    <row r="16" s="2" customFormat="1" ht="12" customHeight="1">
      <c r="A16" s="40"/>
      <c r="B16" s="46"/>
      <c r="C16" s="40"/>
      <c r="D16" s="145" t="s">
        <v>25</v>
      </c>
      <c r="E16" s="40"/>
      <c r="F16" s="40"/>
      <c r="G16" s="40"/>
      <c r="H16" s="40"/>
      <c r="I16" s="145" t="s">
        <v>26</v>
      </c>
      <c r="J16" s="135" t="str">
        <f>IF('Rekapitulace stavby'!AN10="","",'Rekapitulace stavby'!AN10)</f>
        <v/>
      </c>
      <c r="K16" s="40"/>
      <c r="L16" s="147"/>
      <c r="S16" s="40"/>
      <c r="T16" s="40"/>
      <c r="U16" s="40"/>
      <c r="V16" s="40"/>
      <c r="W16" s="40"/>
      <c r="X16" s="40"/>
      <c r="Y16" s="40"/>
      <c r="Z16" s="40"/>
      <c r="AA16" s="40"/>
      <c r="AB16" s="40"/>
      <c r="AC16" s="40"/>
      <c r="AD16" s="40"/>
      <c r="AE16" s="40"/>
    </row>
    <row r="17" s="2" customFormat="1" ht="18" customHeight="1">
      <c r="A17" s="40"/>
      <c r="B17" s="46"/>
      <c r="C17" s="40"/>
      <c r="D17" s="40"/>
      <c r="E17" s="135" t="str">
        <f>IF('Rekapitulace stavby'!E11="","",'Rekapitulace stavby'!E11)</f>
        <v xml:space="preserve"> </v>
      </c>
      <c r="F17" s="40"/>
      <c r="G17" s="40"/>
      <c r="H17" s="40"/>
      <c r="I17" s="145" t="s">
        <v>27</v>
      </c>
      <c r="J17" s="135" t="str">
        <f>IF('Rekapitulace stavby'!AN11="","",'Rekapitulace stavby'!AN11)</f>
        <v/>
      </c>
      <c r="K17" s="40"/>
      <c r="L17" s="147"/>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7"/>
      <c r="S18" s="40"/>
      <c r="T18" s="40"/>
      <c r="U18" s="40"/>
      <c r="V18" s="40"/>
      <c r="W18" s="40"/>
      <c r="X18" s="40"/>
      <c r="Y18" s="40"/>
      <c r="Z18" s="40"/>
      <c r="AA18" s="40"/>
      <c r="AB18" s="40"/>
      <c r="AC18" s="40"/>
      <c r="AD18" s="40"/>
      <c r="AE18" s="40"/>
    </row>
    <row r="19" s="2" customFormat="1" ht="12" customHeight="1">
      <c r="A19" s="40"/>
      <c r="B19" s="46"/>
      <c r="C19" s="40"/>
      <c r="D19" s="145" t="s">
        <v>28</v>
      </c>
      <c r="E19" s="40"/>
      <c r="F19" s="40"/>
      <c r="G19" s="40"/>
      <c r="H19" s="40"/>
      <c r="I19" s="145" t="s">
        <v>26</v>
      </c>
      <c r="J19" s="35" t="str">
        <f>'Rekapitulace stavby'!AN13</f>
        <v>Vyplň údaj</v>
      </c>
      <c r="K19" s="40"/>
      <c r="L19" s="147"/>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45" t="s">
        <v>27</v>
      </c>
      <c r="J20" s="35" t="str">
        <f>'Rekapitulace stavby'!AN14</f>
        <v>Vyplň údaj</v>
      </c>
      <c r="K20" s="40"/>
      <c r="L20" s="147"/>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7"/>
      <c r="S21" s="40"/>
      <c r="T21" s="40"/>
      <c r="U21" s="40"/>
      <c r="V21" s="40"/>
      <c r="W21" s="40"/>
      <c r="X21" s="40"/>
      <c r="Y21" s="40"/>
      <c r="Z21" s="40"/>
      <c r="AA21" s="40"/>
      <c r="AB21" s="40"/>
      <c r="AC21" s="40"/>
      <c r="AD21" s="40"/>
      <c r="AE21" s="40"/>
    </row>
    <row r="22" s="2" customFormat="1" ht="12" customHeight="1">
      <c r="A22" s="40"/>
      <c r="B22" s="46"/>
      <c r="C22" s="40"/>
      <c r="D22" s="145" t="s">
        <v>30</v>
      </c>
      <c r="E22" s="40"/>
      <c r="F22" s="40"/>
      <c r="G22" s="40"/>
      <c r="H22" s="40"/>
      <c r="I22" s="145" t="s">
        <v>26</v>
      </c>
      <c r="J22" s="135" t="s">
        <v>19</v>
      </c>
      <c r="K22" s="40"/>
      <c r="L22" s="147"/>
      <c r="S22" s="40"/>
      <c r="T22" s="40"/>
      <c r="U22" s="40"/>
      <c r="V22" s="40"/>
      <c r="W22" s="40"/>
      <c r="X22" s="40"/>
      <c r="Y22" s="40"/>
      <c r="Z22" s="40"/>
      <c r="AA22" s="40"/>
      <c r="AB22" s="40"/>
      <c r="AC22" s="40"/>
      <c r="AD22" s="40"/>
      <c r="AE22" s="40"/>
    </row>
    <row r="23" s="2" customFormat="1" ht="18" customHeight="1">
      <c r="A23" s="40"/>
      <c r="B23" s="46"/>
      <c r="C23" s="40"/>
      <c r="D23" s="40"/>
      <c r="E23" s="135" t="s">
        <v>31</v>
      </c>
      <c r="F23" s="40"/>
      <c r="G23" s="40"/>
      <c r="H23" s="40"/>
      <c r="I23" s="145" t="s">
        <v>27</v>
      </c>
      <c r="J23" s="135" t="s">
        <v>19</v>
      </c>
      <c r="K23" s="40"/>
      <c r="L23" s="147"/>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7"/>
      <c r="S24" s="40"/>
      <c r="T24" s="40"/>
      <c r="U24" s="40"/>
      <c r="V24" s="40"/>
      <c r="W24" s="40"/>
      <c r="X24" s="40"/>
      <c r="Y24" s="40"/>
      <c r="Z24" s="40"/>
      <c r="AA24" s="40"/>
      <c r="AB24" s="40"/>
      <c r="AC24" s="40"/>
      <c r="AD24" s="40"/>
      <c r="AE24" s="40"/>
    </row>
    <row r="25" s="2" customFormat="1" ht="12" customHeight="1">
      <c r="A25" s="40"/>
      <c r="B25" s="46"/>
      <c r="C25" s="40"/>
      <c r="D25" s="145" t="s">
        <v>33</v>
      </c>
      <c r="E25" s="40"/>
      <c r="F25" s="40"/>
      <c r="G25" s="40"/>
      <c r="H25" s="40"/>
      <c r="I25" s="145" t="s">
        <v>26</v>
      </c>
      <c r="J25" s="135" t="s">
        <v>19</v>
      </c>
      <c r="K25" s="40"/>
      <c r="L25" s="147"/>
      <c r="S25" s="40"/>
      <c r="T25" s="40"/>
      <c r="U25" s="40"/>
      <c r="V25" s="40"/>
      <c r="W25" s="40"/>
      <c r="X25" s="40"/>
      <c r="Y25" s="40"/>
      <c r="Z25" s="40"/>
      <c r="AA25" s="40"/>
      <c r="AB25" s="40"/>
      <c r="AC25" s="40"/>
      <c r="AD25" s="40"/>
      <c r="AE25" s="40"/>
    </row>
    <row r="26" s="2" customFormat="1" ht="18" customHeight="1">
      <c r="A26" s="40"/>
      <c r="B26" s="46"/>
      <c r="C26" s="40"/>
      <c r="D26" s="40"/>
      <c r="E26" s="135" t="s">
        <v>34</v>
      </c>
      <c r="F26" s="40"/>
      <c r="G26" s="40"/>
      <c r="H26" s="40"/>
      <c r="I26" s="145" t="s">
        <v>27</v>
      </c>
      <c r="J26" s="135" t="s">
        <v>19</v>
      </c>
      <c r="K26" s="40"/>
      <c r="L26" s="147"/>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7"/>
      <c r="S27" s="40"/>
      <c r="T27" s="40"/>
      <c r="U27" s="40"/>
      <c r="V27" s="40"/>
      <c r="W27" s="40"/>
      <c r="X27" s="40"/>
      <c r="Y27" s="40"/>
      <c r="Z27" s="40"/>
      <c r="AA27" s="40"/>
      <c r="AB27" s="40"/>
      <c r="AC27" s="40"/>
      <c r="AD27" s="40"/>
      <c r="AE27" s="40"/>
    </row>
    <row r="28" s="2" customFormat="1" ht="12" customHeight="1">
      <c r="A28" s="40"/>
      <c r="B28" s="46"/>
      <c r="C28" s="40"/>
      <c r="D28" s="145" t="s">
        <v>35</v>
      </c>
      <c r="E28" s="40"/>
      <c r="F28" s="40"/>
      <c r="G28" s="40"/>
      <c r="H28" s="40"/>
      <c r="I28" s="40"/>
      <c r="J28" s="40"/>
      <c r="K28" s="40"/>
      <c r="L28" s="147"/>
      <c r="S28" s="40"/>
      <c r="T28" s="40"/>
      <c r="U28" s="40"/>
      <c r="V28" s="40"/>
      <c r="W28" s="40"/>
      <c r="X28" s="40"/>
      <c r="Y28" s="40"/>
      <c r="Z28" s="40"/>
      <c r="AA28" s="40"/>
      <c r="AB28" s="40"/>
      <c r="AC28" s="40"/>
      <c r="AD28" s="40"/>
      <c r="AE28" s="40"/>
    </row>
    <row r="29" s="8" customFormat="1" ht="16.5" customHeight="1">
      <c r="A29" s="150"/>
      <c r="B29" s="151"/>
      <c r="C29" s="150"/>
      <c r="D29" s="150"/>
      <c r="E29" s="152" t="s">
        <v>19</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40"/>
      <c r="B30" s="46"/>
      <c r="C30" s="40"/>
      <c r="D30" s="40"/>
      <c r="E30" s="40"/>
      <c r="F30" s="40"/>
      <c r="G30" s="40"/>
      <c r="H30" s="40"/>
      <c r="I30" s="40"/>
      <c r="J30" s="40"/>
      <c r="K30" s="40"/>
      <c r="L30" s="147"/>
      <c r="S30" s="40"/>
      <c r="T30" s="40"/>
      <c r="U30" s="40"/>
      <c r="V30" s="40"/>
      <c r="W30" s="40"/>
      <c r="X30" s="40"/>
      <c r="Y30" s="40"/>
      <c r="Z30" s="40"/>
      <c r="AA30" s="40"/>
      <c r="AB30" s="40"/>
      <c r="AC30" s="40"/>
      <c r="AD30" s="40"/>
      <c r="AE30" s="40"/>
    </row>
    <row r="31" s="2" customFormat="1" ht="6.96" customHeight="1">
      <c r="A31" s="40"/>
      <c r="B31" s="46"/>
      <c r="C31" s="40"/>
      <c r="D31" s="154"/>
      <c r="E31" s="154"/>
      <c r="F31" s="154"/>
      <c r="G31" s="154"/>
      <c r="H31" s="154"/>
      <c r="I31" s="154"/>
      <c r="J31" s="154"/>
      <c r="K31" s="154"/>
      <c r="L31" s="147"/>
      <c r="S31" s="40"/>
      <c r="T31" s="40"/>
      <c r="U31" s="40"/>
      <c r="V31" s="40"/>
      <c r="W31" s="40"/>
      <c r="X31" s="40"/>
      <c r="Y31" s="40"/>
      <c r="Z31" s="40"/>
      <c r="AA31" s="40"/>
      <c r="AB31" s="40"/>
      <c r="AC31" s="40"/>
      <c r="AD31" s="40"/>
      <c r="AE31" s="40"/>
    </row>
    <row r="32" s="2" customFormat="1" ht="25.44" customHeight="1">
      <c r="A32" s="40"/>
      <c r="B32" s="46"/>
      <c r="C32" s="40"/>
      <c r="D32" s="155" t="s">
        <v>37</v>
      </c>
      <c r="E32" s="40"/>
      <c r="F32" s="40"/>
      <c r="G32" s="40"/>
      <c r="H32" s="40"/>
      <c r="I32" s="40"/>
      <c r="J32" s="156">
        <f>ROUND(J94, 2)</f>
        <v>0</v>
      </c>
      <c r="K32" s="40"/>
      <c r="L32" s="147"/>
      <c r="S32" s="40"/>
      <c r="T32" s="40"/>
      <c r="U32" s="40"/>
      <c r="V32" s="40"/>
      <c r="W32" s="40"/>
      <c r="X32" s="40"/>
      <c r="Y32" s="40"/>
      <c r="Z32" s="40"/>
      <c r="AA32" s="40"/>
      <c r="AB32" s="40"/>
      <c r="AC32" s="40"/>
      <c r="AD32" s="40"/>
      <c r="AE32" s="40"/>
    </row>
    <row r="33" s="2" customFormat="1" ht="6.96" customHeight="1">
      <c r="A33" s="40"/>
      <c r="B33" s="46"/>
      <c r="C33" s="40"/>
      <c r="D33" s="154"/>
      <c r="E33" s="154"/>
      <c r="F33" s="154"/>
      <c r="G33" s="154"/>
      <c r="H33" s="154"/>
      <c r="I33" s="154"/>
      <c r="J33" s="154"/>
      <c r="K33" s="154"/>
      <c r="L33" s="147"/>
      <c r="S33" s="40"/>
      <c r="T33" s="40"/>
      <c r="U33" s="40"/>
      <c r="V33" s="40"/>
      <c r="W33" s="40"/>
      <c r="X33" s="40"/>
      <c r="Y33" s="40"/>
      <c r="Z33" s="40"/>
      <c r="AA33" s="40"/>
      <c r="AB33" s="40"/>
      <c r="AC33" s="40"/>
      <c r="AD33" s="40"/>
      <c r="AE33" s="40"/>
    </row>
    <row r="34" s="2" customFormat="1" ht="14.4" customHeight="1">
      <c r="A34" s="40"/>
      <c r="B34" s="46"/>
      <c r="C34" s="40"/>
      <c r="D34" s="40"/>
      <c r="E34" s="40"/>
      <c r="F34" s="157" t="s">
        <v>39</v>
      </c>
      <c r="G34" s="40"/>
      <c r="H34" s="40"/>
      <c r="I34" s="157" t="s">
        <v>38</v>
      </c>
      <c r="J34" s="157" t="s">
        <v>40</v>
      </c>
      <c r="K34" s="40"/>
      <c r="L34" s="147"/>
      <c r="S34" s="40"/>
      <c r="T34" s="40"/>
      <c r="U34" s="40"/>
      <c r="V34" s="40"/>
      <c r="W34" s="40"/>
      <c r="X34" s="40"/>
      <c r="Y34" s="40"/>
      <c r="Z34" s="40"/>
      <c r="AA34" s="40"/>
      <c r="AB34" s="40"/>
      <c r="AC34" s="40"/>
      <c r="AD34" s="40"/>
      <c r="AE34" s="40"/>
    </row>
    <row r="35" s="2" customFormat="1" ht="14.4" customHeight="1">
      <c r="A35" s="40"/>
      <c r="B35" s="46"/>
      <c r="C35" s="40"/>
      <c r="D35" s="158" t="s">
        <v>41</v>
      </c>
      <c r="E35" s="145" t="s">
        <v>42</v>
      </c>
      <c r="F35" s="159">
        <f>ROUND((SUM(BE94:BE147)),  2)</f>
        <v>0</v>
      </c>
      <c r="G35" s="40"/>
      <c r="H35" s="40"/>
      <c r="I35" s="160">
        <v>0.20999999999999999</v>
      </c>
      <c r="J35" s="159">
        <f>ROUND(((SUM(BE94:BE147))*I35),  2)</f>
        <v>0</v>
      </c>
      <c r="K35" s="40"/>
      <c r="L35" s="147"/>
      <c r="S35" s="40"/>
      <c r="T35" s="40"/>
      <c r="U35" s="40"/>
      <c r="V35" s="40"/>
      <c r="W35" s="40"/>
      <c r="X35" s="40"/>
      <c r="Y35" s="40"/>
      <c r="Z35" s="40"/>
      <c r="AA35" s="40"/>
      <c r="AB35" s="40"/>
      <c r="AC35" s="40"/>
      <c r="AD35" s="40"/>
      <c r="AE35" s="40"/>
    </row>
    <row r="36" s="2" customFormat="1" ht="14.4" customHeight="1">
      <c r="A36" s="40"/>
      <c r="B36" s="46"/>
      <c r="C36" s="40"/>
      <c r="D36" s="40"/>
      <c r="E36" s="145" t="s">
        <v>43</v>
      </c>
      <c r="F36" s="159">
        <f>ROUND((SUM(BF94:BF147)),  2)</f>
        <v>0</v>
      </c>
      <c r="G36" s="40"/>
      <c r="H36" s="40"/>
      <c r="I36" s="160">
        <v>0.14999999999999999</v>
      </c>
      <c r="J36" s="159">
        <f>ROUND(((SUM(BF94:BF147))*I36),  2)</f>
        <v>0</v>
      </c>
      <c r="K36" s="40"/>
      <c r="L36" s="147"/>
      <c r="S36" s="40"/>
      <c r="T36" s="40"/>
      <c r="U36" s="40"/>
      <c r="V36" s="40"/>
      <c r="W36" s="40"/>
      <c r="X36" s="40"/>
      <c r="Y36" s="40"/>
      <c r="Z36" s="40"/>
      <c r="AA36" s="40"/>
      <c r="AB36" s="40"/>
      <c r="AC36" s="40"/>
      <c r="AD36" s="40"/>
      <c r="AE36" s="40"/>
    </row>
    <row r="37" hidden="1" s="2" customFormat="1" ht="14.4" customHeight="1">
      <c r="A37" s="40"/>
      <c r="B37" s="46"/>
      <c r="C37" s="40"/>
      <c r="D37" s="40"/>
      <c r="E37" s="145" t="s">
        <v>44</v>
      </c>
      <c r="F37" s="159">
        <f>ROUND((SUM(BG94:BG147)),  2)</f>
        <v>0</v>
      </c>
      <c r="G37" s="40"/>
      <c r="H37" s="40"/>
      <c r="I37" s="160">
        <v>0.20999999999999999</v>
      </c>
      <c r="J37" s="159">
        <f>0</f>
        <v>0</v>
      </c>
      <c r="K37" s="40"/>
      <c r="L37" s="147"/>
      <c r="S37" s="40"/>
      <c r="T37" s="40"/>
      <c r="U37" s="40"/>
      <c r="V37" s="40"/>
      <c r="W37" s="40"/>
      <c r="X37" s="40"/>
      <c r="Y37" s="40"/>
      <c r="Z37" s="40"/>
      <c r="AA37" s="40"/>
      <c r="AB37" s="40"/>
      <c r="AC37" s="40"/>
      <c r="AD37" s="40"/>
      <c r="AE37" s="40"/>
    </row>
    <row r="38" hidden="1" s="2" customFormat="1" ht="14.4" customHeight="1">
      <c r="A38" s="40"/>
      <c r="B38" s="46"/>
      <c r="C38" s="40"/>
      <c r="D38" s="40"/>
      <c r="E38" s="145" t="s">
        <v>45</v>
      </c>
      <c r="F38" s="159">
        <f>ROUND((SUM(BH94:BH147)),  2)</f>
        <v>0</v>
      </c>
      <c r="G38" s="40"/>
      <c r="H38" s="40"/>
      <c r="I38" s="160">
        <v>0.14999999999999999</v>
      </c>
      <c r="J38" s="159">
        <f>0</f>
        <v>0</v>
      </c>
      <c r="K38" s="40"/>
      <c r="L38" s="147"/>
      <c r="S38" s="40"/>
      <c r="T38" s="40"/>
      <c r="U38" s="40"/>
      <c r="V38" s="40"/>
      <c r="W38" s="40"/>
      <c r="X38" s="40"/>
      <c r="Y38" s="40"/>
      <c r="Z38" s="40"/>
      <c r="AA38" s="40"/>
      <c r="AB38" s="40"/>
      <c r="AC38" s="40"/>
      <c r="AD38" s="40"/>
      <c r="AE38" s="40"/>
    </row>
    <row r="39" hidden="1" s="2" customFormat="1" ht="14.4" customHeight="1">
      <c r="A39" s="40"/>
      <c r="B39" s="46"/>
      <c r="C39" s="40"/>
      <c r="D39" s="40"/>
      <c r="E39" s="145" t="s">
        <v>46</v>
      </c>
      <c r="F39" s="159">
        <f>ROUND((SUM(BI94:BI147)),  2)</f>
        <v>0</v>
      </c>
      <c r="G39" s="40"/>
      <c r="H39" s="40"/>
      <c r="I39" s="160">
        <v>0</v>
      </c>
      <c r="J39" s="159">
        <f>0</f>
        <v>0</v>
      </c>
      <c r="K39" s="40"/>
      <c r="L39" s="147"/>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7"/>
      <c r="S40" s="40"/>
      <c r="T40" s="40"/>
      <c r="U40" s="40"/>
      <c r="V40" s="40"/>
      <c r="W40" s="40"/>
      <c r="X40" s="40"/>
      <c r="Y40" s="40"/>
      <c r="Z40" s="40"/>
      <c r="AA40" s="40"/>
      <c r="AB40" s="40"/>
      <c r="AC40" s="40"/>
      <c r="AD40" s="40"/>
      <c r="AE40" s="40"/>
    </row>
    <row r="41" s="2" customFormat="1" ht="25.44" customHeight="1">
      <c r="A41" s="40"/>
      <c r="B41" s="46"/>
      <c r="C41" s="161"/>
      <c r="D41" s="162" t="s">
        <v>47</v>
      </c>
      <c r="E41" s="163"/>
      <c r="F41" s="163"/>
      <c r="G41" s="164" t="s">
        <v>48</v>
      </c>
      <c r="H41" s="165" t="s">
        <v>49</v>
      </c>
      <c r="I41" s="163"/>
      <c r="J41" s="166">
        <f>SUM(J32:J39)</f>
        <v>0</v>
      </c>
      <c r="K41" s="167"/>
      <c r="L41" s="147"/>
      <c r="S41" s="40"/>
      <c r="T41" s="40"/>
      <c r="U41" s="40"/>
      <c r="V41" s="40"/>
      <c r="W41" s="40"/>
      <c r="X41" s="40"/>
      <c r="Y41" s="40"/>
      <c r="Z41" s="40"/>
      <c r="AA41" s="40"/>
      <c r="AB41" s="40"/>
      <c r="AC41" s="40"/>
      <c r="AD41" s="40"/>
      <c r="AE41" s="40"/>
    </row>
    <row r="42" s="2" customFormat="1" ht="14.4" customHeight="1">
      <c r="A42" s="40"/>
      <c r="B42" s="168"/>
      <c r="C42" s="169"/>
      <c r="D42" s="169"/>
      <c r="E42" s="169"/>
      <c r="F42" s="169"/>
      <c r="G42" s="169"/>
      <c r="H42" s="169"/>
      <c r="I42" s="169"/>
      <c r="J42" s="169"/>
      <c r="K42" s="169"/>
      <c r="L42" s="147"/>
      <c r="S42" s="40"/>
      <c r="T42" s="40"/>
      <c r="U42" s="40"/>
      <c r="V42" s="40"/>
      <c r="W42" s="40"/>
      <c r="X42" s="40"/>
      <c r="Y42" s="40"/>
      <c r="Z42" s="40"/>
      <c r="AA42" s="40"/>
      <c r="AB42" s="40"/>
      <c r="AC42" s="40"/>
      <c r="AD42" s="40"/>
      <c r="AE42" s="40"/>
    </row>
    <row r="46" s="2" customFormat="1" ht="6.96" customHeight="1">
      <c r="A46" s="40"/>
      <c r="B46" s="170"/>
      <c r="C46" s="171"/>
      <c r="D46" s="171"/>
      <c r="E46" s="171"/>
      <c r="F46" s="171"/>
      <c r="G46" s="171"/>
      <c r="H46" s="171"/>
      <c r="I46" s="171"/>
      <c r="J46" s="171"/>
      <c r="K46" s="171"/>
      <c r="L46" s="147"/>
      <c r="S46" s="40"/>
      <c r="T46" s="40"/>
      <c r="U46" s="40"/>
      <c r="V46" s="40"/>
      <c r="W46" s="40"/>
      <c r="X46" s="40"/>
      <c r="Y46" s="40"/>
      <c r="Z46" s="40"/>
      <c r="AA46" s="40"/>
      <c r="AB46" s="40"/>
      <c r="AC46" s="40"/>
      <c r="AD46" s="40"/>
      <c r="AE46" s="40"/>
    </row>
    <row r="47" s="2" customFormat="1" ht="24.96" customHeight="1">
      <c r="A47" s="40"/>
      <c r="B47" s="41"/>
      <c r="C47" s="25" t="s">
        <v>106</v>
      </c>
      <c r="D47" s="42"/>
      <c r="E47" s="42"/>
      <c r="F47" s="42"/>
      <c r="G47" s="42"/>
      <c r="H47" s="42"/>
      <c r="I47" s="42"/>
      <c r="J47" s="42"/>
      <c r="K47" s="42"/>
      <c r="L47" s="147"/>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42"/>
      <c r="J48" s="42"/>
      <c r="K48" s="42"/>
      <c r="L48" s="147"/>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42"/>
      <c r="J49" s="42"/>
      <c r="K49" s="42"/>
      <c r="L49" s="147"/>
      <c r="S49" s="40"/>
      <c r="T49" s="40"/>
      <c r="U49" s="40"/>
      <c r="V49" s="40"/>
      <c r="W49" s="40"/>
      <c r="X49" s="40"/>
      <c r="Y49" s="40"/>
      <c r="Z49" s="40"/>
      <c r="AA49" s="40"/>
      <c r="AB49" s="40"/>
      <c r="AC49" s="40"/>
      <c r="AD49" s="40"/>
      <c r="AE49" s="40"/>
    </row>
    <row r="50" s="2" customFormat="1" ht="16.5" customHeight="1">
      <c r="A50" s="40"/>
      <c r="B50" s="41"/>
      <c r="C50" s="42"/>
      <c r="D50" s="42"/>
      <c r="E50" s="172" t="str">
        <f>E7</f>
        <v>Oprava fasád č.p.1 Resselovo nám., Chrudim</v>
      </c>
      <c r="F50" s="34"/>
      <c r="G50" s="34"/>
      <c r="H50" s="34"/>
      <c r="I50" s="42"/>
      <c r="J50" s="42"/>
      <c r="K50" s="42"/>
      <c r="L50" s="147"/>
      <c r="S50" s="40"/>
      <c r="T50" s="40"/>
      <c r="U50" s="40"/>
      <c r="V50" s="40"/>
      <c r="W50" s="40"/>
      <c r="X50" s="40"/>
      <c r="Y50" s="40"/>
      <c r="Z50" s="40"/>
      <c r="AA50" s="40"/>
      <c r="AB50" s="40"/>
      <c r="AC50" s="40"/>
      <c r="AD50" s="40"/>
      <c r="AE50" s="40"/>
    </row>
    <row r="51" s="1" customFormat="1" ht="12" customHeight="1">
      <c r="B51" s="23"/>
      <c r="C51" s="34" t="s">
        <v>102</v>
      </c>
      <c r="D51" s="24"/>
      <c r="E51" s="24"/>
      <c r="F51" s="24"/>
      <c r="G51" s="24"/>
      <c r="H51" s="24"/>
      <c r="I51" s="24"/>
      <c r="J51" s="24"/>
      <c r="K51" s="24"/>
      <c r="L51" s="22"/>
    </row>
    <row r="52" s="2" customFormat="1" ht="16.5" customHeight="1">
      <c r="A52" s="40"/>
      <c r="B52" s="41"/>
      <c r="C52" s="42"/>
      <c r="D52" s="42"/>
      <c r="E52" s="172" t="s">
        <v>103</v>
      </c>
      <c r="F52" s="42"/>
      <c r="G52" s="42"/>
      <c r="H52" s="42"/>
      <c r="I52" s="42"/>
      <c r="J52" s="42"/>
      <c r="K52" s="42"/>
      <c r="L52" s="147"/>
      <c r="S52" s="40"/>
      <c r="T52" s="40"/>
      <c r="U52" s="40"/>
      <c r="V52" s="40"/>
      <c r="W52" s="40"/>
      <c r="X52" s="40"/>
      <c r="Y52" s="40"/>
      <c r="Z52" s="40"/>
      <c r="AA52" s="40"/>
      <c r="AB52" s="40"/>
      <c r="AC52" s="40"/>
      <c r="AD52" s="40"/>
      <c r="AE52" s="40"/>
    </row>
    <row r="53" s="2" customFormat="1" ht="12" customHeight="1">
      <c r="A53" s="40"/>
      <c r="B53" s="41"/>
      <c r="C53" s="34" t="s">
        <v>104</v>
      </c>
      <c r="D53" s="42"/>
      <c r="E53" s="42"/>
      <c r="F53" s="42"/>
      <c r="G53" s="42"/>
      <c r="H53" s="42"/>
      <c r="I53" s="42"/>
      <c r="J53" s="42"/>
      <c r="K53" s="42"/>
      <c r="L53" s="147"/>
      <c r="S53" s="40"/>
      <c r="T53" s="40"/>
      <c r="U53" s="40"/>
      <c r="V53" s="40"/>
      <c r="W53" s="40"/>
      <c r="X53" s="40"/>
      <c r="Y53" s="40"/>
      <c r="Z53" s="40"/>
      <c r="AA53" s="40"/>
      <c r="AB53" s="40"/>
      <c r="AC53" s="40"/>
      <c r="AD53" s="40"/>
      <c r="AE53" s="40"/>
    </row>
    <row r="54" s="2" customFormat="1" ht="16.5" customHeight="1">
      <c r="A54" s="40"/>
      <c r="B54" s="41"/>
      <c r="C54" s="42"/>
      <c r="D54" s="42"/>
      <c r="E54" s="71" t="str">
        <f>E11</f>
        <v>b - Dvůr (práce od úrovně +0,3m nad dlažbou)</v>
      </c>
      <c r="F54" s="42"/>
      <c r="G54" s="42"/>
      <c r="H54" s="42"/>
      <c r="I54" s="42"/>
      <c r="J54" s="42"/>
      <c r="K54" s="42"/>
      <c r="L54" s="147"/>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42"/>
      <c r="J55" s="42"/>
      <c r="K55" s="42"/>
      <c r="L55" s="147"/>
      <c r="S55" s="40"/>
      <c r="T55" s="40"/>
      <c r="U55" s="40"/>
      <c r="V55" s="40"/>
      <c r="W55" s="40"/>
      <c r="X55" s="40"/>
      <c r="Y55" s="40"/>
      <c r="Z55" s="40"/>
      <c r="AA55" s="40"/>
      <c r="AB55" s="40"/>
      <c r="AC55" s="40"/>
      <c r="AD55" s="40"/>
      <c r="AE55" s="40"/>
    </row>
    <row r="56" s="2" customFormat="1" ht="12" customHeight="1">
      <c r="A56" s="40"/>
      <c r="B56" s="41"/>
      <c r="C56" s="34" t="s">
        <v>21</v>
      </c>
      <c r="D56" s="42"/>
      <c r="E56" s="42"/>
      <c r="F56" s="29" t="str">
        <f>F14</f>
        <v xml:space="preserve"> </v>
      </c>
      <c r="G56" s="42"/>
      <c r="H56" s="42"/>
      <c r="I56" s="34" t="s">
        <v>23</v>
      </c>
      <c r="J56" s="74" t="str">
        <f>IF(J14="","",J14)</f>
        <v>14. 8. 2022</v>
      </c>
      <c r="K56" s="42"/>
      <c r="L56" s="147"/>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42"/>
      <c r="J57" s="42"/>
      <c r="K57" s="42"/>
      <c r="L57" s="147"/>
      <c r="S57" s="40"/>
      <c r="T57" s="40"/>
      <c r="U57" s="40"/>
      <c r="V57" s="40"/>
      <c r="W57" s="40"/>
      <c r="X57" s="40"/>
      <c r="Y57" s="40"/>
      <c r="Z57" s="40"/>
      <c r="AA57" s="40"/>
      <c r="AB57" s="40"/>
      <c r="AC57" s="40"/>
      <c r="AD57" s="40"/>
      <c r="AE57" s="40"/>
    </row>
    <row r="58" s="2" customFormat="1" ht="15.15" customHeight="1">
      <c r="A58" s="40"/>
      <c r="B58" s="41"/>
      <c r="C58" s="34" t="s">
        <v>25</v>
      </c>
      <c r="D58" s="42"/>
      <c r="E58" s="42"/>
      <c r="F58" s="29" t="str">
        <f>E17</f>
        <v xml:space="preserve"> </v>
      </c>
      <c r="G58" s="42"/>
      <c r="H58" s="42"/>
      <c r="I58" s="34" t="s">
        <v>30</v>
      </c>
      <c r="J58" s="38" t="str">
        <f>E23</f>
        <v>Ing. Josef Dvořák</v>
      </c>
      <c r="K58" s="42"/>
      <c r="L58" s="147"/>
      <c r="S58" s="40"/>
      <c r="T58" s="40"/>
      <c r="U58" s="40"/>
      <c r="V58" s="40"/>
      <c r="W58" s="40"/>
      <c r="X58" s="40"/>
      <c r="Y58" s="40"/>
      <c r="Z58" s="40"/>
      <c r="AA58" s="40"/>
      <c r="AB58" s="40"/>
      <c r="AC58" s="40"/>
      <c r="AD58" s="40"/>
      <c r="AE58" s="40"/>
    </row>
    <row r="59" s="2" customFormat="1" ht="15.15" customHeight="1">
      <c r="A59" s="40"/>
      <c r="B59" s="41"/>
      <c r="C59" s="34" t="s">
        <v>28</v>
      </c>
      <c r="D59" s="42"/>
      <c r="E59" s="42"/>
      <c r="F59" s="29" t="str">
        <f>IF(E20="","",E20)</f>
        <v>Vyplň údaj</v>
      </c>
      <c r="G59" s="42"/>
      <c r="H59" s="42"/>
      <c r="I59" s="34" t="s">
        <v>33</v>
      </c>
      <c r="J59" s="38" t="str">
        <f>E26</f>
        <v>Ing.Jiří Pitra</v>
      </c>
      <c r="K59" s="42"/>
      <c r="L59" s="147"/>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42"/>
      <c r="J60" s="42"/>
      <c r="K60" s="42"/>
      <c r="L60" s="147"/>
      <c r="S60" s="40"/>
      <c r="T60" s="40"/>
      <c r="U60" s="40"/>
      <c r="V60" s="40"/>
      <c r="W60" s="40"/>
      <c r="X60" s="40"/>
      <c r="Y60" s="40"/>
      <c r="Z60" s="40"/>
      <c r="AA60" s="40"/>
      <c r="AB60" s="40"/>
      <c r="AC60" s="40"/>
      <c r="AD60" s="40"/>
      <c r="AE60" s="40"/>
    </row>
    <row r="61" s="2" customFormat="1" ht="29.28" customHeight="1">
      <c r="A61" s="40"/>
      <c r="B61" s="41"/>
      <c r="C61" s="173" t="s">
        <v>107</v>
      </c>
      <c r="D61" s="174"/>
      <c r="E61" s="174"/>
      <c r="F61" s="174"/>
      <c r="G61" s="174"/>
      <c r="H61" s="174"/>
      <c r="I61" s="174"/>
      <c r="J61" s="175" t="s">
        <v>108</v>
      </c>
      <c r="K61" s="174"/>
      <c r="L61" s="147"/>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42"/>
      <c r="J62" s="42"/>
      <c r="K62" s="42"/>
      <c r="L62" s="147"/>
      <c r="S62" s="40"/>
      <c r="T62" s="40"/>
      <c r="U62" s="40"/>
      <c r="V62" s="40"/>
      <c r="W62" s="40"/>
      <c r="X62" s="40"/>
      <c r="Y62" s="40"/>
      <c r="Z62" s="40"/>
      <c r="AA62" s="40"/>
      <c r="AB62" s="40"/>
      <c r="AC62" s="40"/>
      <c r="AD62" s="40"/>
      <c r="AE62" s="40"/>
    </row>
    <row r="63" s="2" customFormat="1" ht="22.8" customHeight="1">
      <c r="A63" s="40"/>
      <c r="B63" s="41"/>
      <c r="C63" s="176" t="s">
        <v>69</v>
      </c>
      <c r="D63" s="42"/>
      <c r="E63" s="42"/>
      <c r="F63" s="42"/>
      <c r="G63" s="42"/>
      <c r="H63" s="42"/>
      <c r="I63" s="42"/>
      <c r="J63" s="104">
        <f>J94</f>
        <v>0</v>
      </c>
      <c r="K63" s="42"/>
      <c r="L63" s="147"/>
      <c r="S63" s="40"/>
      <c r="T63" s="40"/>
      <c r="U63" s="40"/>
      <c r="V63" s="40"/>
      <c r="W63" s="40"/>
      <c r="X63" s="40"/>
      <c r="Y63" s="40"/>
      <c r="Z63" s="40"/>
      <c r="AA63" s="40"/>
      <c r="AB63" s="40"/>
      <c r="AC63" s="40"/>
      <c r="AD63" s="40"/>
      <c r="AE63" s="40"/>
      <c r="AU63" s="19" t="s">
        <v>109</v>
      </c>
    </row>
    <row r="64" s="9" customFormat="1" ht="24.96" customHeight="1">
      <c r="A64" s="9"/>
      <c r="B64" s="177"/>
      <c r="C64" s="178"/>
      <c r="D64" s="179" t="s">
        <v>110</v>
      </c>
      <c r="E64" s="180"/>
      <c r="F64" s="180"/>
      <c r="G64" s="180"/>
      <c r="H64" s="180"/>
      <c r="I64" s="180"/>
      <c r="J64" s="181">
        <f>J95</f>
        <v>0</v>
      </c>
      <c r="K64" s="178"/>
      <c r="L64" s="182"/>
      <c r="S64" s="9"/>
      <c r="T64" s="9"/>
      <c r="U64" s="9"/>
      <c r="V64" s="9"/>
      <c r="W64" s="9"/>
      <c r="X64" s="9"/>
      <c r="Y64" s="9"/>
      <c r="Z64" s="9"/>
      <c r="AA64" s="9"/>
      <c r="AB64" s="9"/>
      <c r="AC64" s="9"/>
      <c r="AD64" s="9"/>
      <c r="AE64" s="9"/>
    </row>
    <row r="65" s="10" customFormat="1" ht="19.92" customHeight="1">
      <c r="A65" s="10"/>
      <c r="B65" s="183"/>
      <c r="C65" s="127"/>
      <c r="D65" s="184" t="s">
        <v>112</v>
      </c>
      <c r="E65" s="185"/>
      <c r="F65" s="185"/>
      <c r="G65" s="185"/>
      <c r="H65" s="185"/>
      <c r="I65" s="185"/>
      <c r="J65" s="186">
        <f>J96</f>
        <v>0</v>
      </c>
      <c r="K65" s="127"/>
      <c r="L65" s="187"/>
      <c r="S65" s="10"/>
      <c r="T65" s="10"/>
      <c r="U65" s="10"/>
      <c r="V65" s="10"/>
      <c r="W65" s="10"/>
      <c r="X65" s="10"/>
      <c r="Y65" s="10"/>
      <c r="Z65" s="10"/>
      <c r="AA65" s="10"/>
      <c r="AB65" s="10"/>
      <c r="AC65" s="10"/>
      <c r="AD65" s="10"/>
      <c r="AE65" s="10"/>
    </row>
    <row r="66" s="10" customFormat="1" ht="19.92" customHeight="1">
      <c r="A66" s="10"/>
      <c r="B66" s="183"/>
      <c r="C66" s="127"/>
      <c r="D66" s="184" t="s">
        <v>114</v>
      </c>
      <c r="E66" s="185"/>
      <c r="F66" s="185"/>
      <c r="G66" s="185"/>
      <c r="H66" s="185"/>
      <c r="I66" s="185"/>
      <c r="J66" s="186">
        <f>J104</f>
        <v>0</v>
      </c>
      <c r="K66" s="127"/>
      <c r="L66" s="187"/>
      <c r="S66" s="10"/>
      <c r="T66" s="10"/>
      <c r="U66" s="10"/>
      <c r="V66" s="10"/>
      <c r="W66" s="10"/>
      <c r="X66" s="10"/>
      <c r="Y66" s="10"/>
      <c r="Z66" s="10"/>
      <c r="AA66" s="10"/>
      <c r="AB66" s="10"/>
      <c r="AC66" s="10"/>
      <c r="AD66" s="10"/>
      <c r="AE66" s="10"/>
    </row>
    <row r="67" s="10" customFormat="1" ht="19.92" customHeight="1">
      <c r="A67" s="10"/>
      <c r="B67" s="183"/>
      <c r="C67" s="127"/>
      <c r="D67" s="184" t="s">
        <v>116</v>
      </c>
      <c r="E67" s="185"/>
      <c r="F67" s="185"/>
      <c r="G67" s="185"/>
      <c r="H67" s="185"/>
      <c r="I67" s="185"/>
      <c r="J67" s="186">
        <f>J108</f>
        <v>0</v>
      </c>
      <c r="K67" s="127"/>
      <c r="L67" s="187"/>
      <c r="S67" s="10"/>
      <c r="T67" s="10"/>
      <c r="U67" s="10"/>
      <c r="V67" s="10"/>
      <c r="W67" s="10"/>
      <c r="X67" s="10"/>
      <c r="Y67" s="10"/>
      <c r="Z67" s="10"/>
      <c r="AA67" s="10"/>
      <c r="AB67" s="10"/>
      <c r="AC67" s="10"/>
      <c r="AD67" s="10"/>
      <c r="AE67" s="10"/>
    </row>
    <row r="68" s="10" customFormat="1" ht="19.92" customHeight="1">
      <c r="A68" s="10"/>
      <c r="B68" s="183"/>
      <c r="C68" s="127"/>
      <c r="D68" s="184" t="s">
        <v>828</v>
      </c>
      <c r="E68" s="185"/>
      <c r="F68" s="185"/>
      <c r="G68" s="185"/>
      <c r="H68" s="185"/>
      <c r="I68" s="185"/>
      <c r="J68" s="186">
        <f>J120</f>
        <v>0</v>
      </c>
      <c r="K68" s="127"/>
      <c r="L68" s="187"/>
      <c r="S68" s="10"/>
      <c r="T68" s="10"/>
      <c r="U68" s="10"/>
      <c r="V68" s="10"/>
      <c r="W68" s="10"/>
      <c r="X68" s="10"/>
      <c r="Y68" s="10"/>
      <c r="Z68" s="10"/>
      <c r="AA68" s="10"/>
      <c r="AB68" s="10"/>
      <c r="AC68" s="10"/>
      <c r="AD68" s="10"/>
      <c r="AE68" s="10"/>
    </row>
    <row r="69" s="10" customFormat="1" ht="19.92" customHeight="1">
      <c r="A69" s="10"/>
      <c r="B69" s="183"/>
      <c r="C69" s="127"/>
      <c r="D69" s="184" t="s">
        <v>829</v>
      </c>
      <c r="E69" s="185"/>
      <c r="F69" s="185"/>
      <c r="G69" s="185"/>
      <c r="H69" s="185"/>
      <c r="I69" s="185"/>
      <c r="J69" s="186">
        <f>J125</f>
        <v>0</v>
      </c>
      <c r="K69" s="127"/>
      <c r="L69" s="187"/>
      <c r="S69" s="10"/>
      <c r="T69" s="10"/>
      <c r="U69" s="10"/>
      <c r="V69" s="10"/>
      <c r="W69" s="10"/>
      <c r="X69" s="10"/>
      <c r="Y69" s="10"/>
      <c r="Z69" s="10"/>
      <c r="AA69" s="10"/>
      <c r="AB69" s="10"/>
      <c r="AC69" s="10"/>
      <c r="AD69" s="10"/>
      <c r="AE69" s="10"/>
    </row>
    <row r="70" s="10" customFormat="1" ht="19.92" customHeight="1">
      <c r="A70" s="10"/>
      <c r="B70" s="183"/>
      <c r="C70" s="127"/>
      <c r="D70" s="184" t="s">
        <v>121</v>
      </c>
      <c r="E70" s="185"/>
      <c r="F70" s="185"/>
      <c r="G70" s="185"/>
      <c r="H70" s="185"/>
      <c r="I70" s="185"/>
      <c r="J70" s="186">
        <f>J130</f>
        <v>0</v>
      </c>
      <c r="K70" s="127"/>
      <c r="L70" s="187"/>
      <c r="S70" s="10"/>
      <c r="T70" s="10"/>
      <c r="U70" s="10"/>
      <c r="V70" s="10"/>
      <c r="W70" s="10"/>
      <c r="X70" s="10"/>
      <c r="Y70" s="10"/>
      <c r="Z70" s="10"/>
      <c r="AA70" s="10"/>
      <c r="AB70" s="10"/>
      <c r="AC70" s="10"/>
      <c r="AD70" s="10"/>
      <c r="AE70" s="10"/>
    </row>
    <row r="71" s="10" customFormat="1" ht="19.92" customHeight="1">
      <c r="A71" s="10"/>
      <c r="B71" s="183"/>
      <c r="C71" s="127"/>
      <c r="D71" s="184" t="s">
        <v>122</v>
      </c>
      <c r="E71" s="185"/>
      <c r="F71" s="185"/>
      <c r="G71" s="185"/>
      <c r="H71" s="185"/>
      <c r="I71" s="185"/>
      <c r="J71" s="186">
        <f>J134</f>
        <v>0</v>
      </c>
      <c r="K71" s="127"/>
      <c r="L71" s="187"/>
      <c r="S71" s="10"/>
      <c r="T71" s="10"/>
      <c r="U71" s="10"/>
      <c r="V71" s="10"/>
      <c r="W71" s="10"/>
      <c r="X71" s="10"/>
      <c r="Y71" s="10"/>
      <c r="Z71" s="10"/>
      <c r="AA71" s="10"/>
      <c r="AB71" s="10"/>
      <c r="AC71" s="10"/>
      <c r="AD71" s="10"/>
      <c r="AE71" s="10"/>
    </row>
    <row r="72" s="10" customFormat="1" ht="19.92" customHeight="1">
      <c r="A72" s="10"/>
      <c r="B72" s="183"/>
      <c r="C72" s="127"/>
      <c r="D72" s="184" t="s">
        <v>123</v>
      </c>
      <c r="E72" s="185"/>
      <c r="F72" s="185"/>
      <c r="G72" s="185"/>
      <c r="H72" s="185"/>
      <c r="I72" s="185"/>
      <c r="J72" s="186">
        <f>J145</f>
        <v>0</v>
      </c>
      <c r="K72" s="127"/>
      <c r="L72" s="187"/>
      <c r="S72" s="10"/>
      <c r="T72" s="10"/>
      <c r="U72" s="10"/>
      <c r="V72" s="10"/>
      <c r="W72" s="10"/>
      <c r="X72" s="10"/>
      <c r="Y72" s="10"/>
      <c r="Z72" s="10"/>
      <c r="AA72" s="10"/>
      <c r="AB72" s="10"/>
      <c r="AC72" s="10"/>
      <c r="AD72" s="10"/>
      <c r="AE72" s="10"/>
    </row>
    <row r="73" s="2" customFormat="1" ht="21.84" customHeight="1">
      <c r="A73" s="40"/>
      <c r="B73" s="41"/>
      <c r="C73" s="42"/>
      <c r="D73" s="42"/>
      <c r="E73" s="42"/>
      <c r="F73" s="42"/>
      <c r="G73" s="42"/>
      <c r="H73" s="42"/>
      <c r="I73" s="42"/>
      <c r="J73" s="42"/>
      <c r="K73" s="42"/>
      <c r="L73" s="147"/>
      <c r="S73" s="40"/>
      <c r="T73" s="40"/>
      <c r="U73" s="40"/>
      <c r="V73" s="40"/>
      <c r="W73" s="40"/>
      <c r="X73" s="40"/>
      <c r="Y73" s="40"/>
      <c r="Z73" s="40"/>
      <c r="AA73" s="40"/>
      <c r="AB73" s="40"/>
      <c r="AC73" s="40"/>
      <c r="AD73" s="40"/>
      <c r="AE73" s="40"/>
    </row>
    <row r="74" s="2" customFormat="1" ht="6.96" customHeight="1">
      <c r="A74" s="40"/>
      <c r="B74" s="61"/>
      <c r="C74" s="62"/>
      <c r="D74" s="62"/>
      <c r="E74" s="62"/>
      <c r="F74" s="62"/>
      <c r="G74" s="62"/>
      <c r="H74" s="62"/>
      <c r="I74" s="62"/>
      <c r="J74" s="62"/>
      <c r="K74" s="62"/>
      <c r="L74" s="147"/>
      <c r="S74" s="40"/>
      <c r="T74" s="40"/>
      <c r="U74" s="40"/>
      <c r="V74" s="40"/>
      <c r="W74" s="40"/>
      <c r="X74" s="40"/>
      <c r="Y74" s="40"/>
      <c r="Z74" s="40"/>
      <c r="AA74" s="40"/>
      <c r="AB74" s="40"/>
      <c r="AC74" s="40"/>
      <c r="AD74" s="40"/>
      <c r="AE74" s="40"/>
    </row>
    <row r="78" s="2" customFormat="1" ht="6.96" customHeight="1">
      <c r="A78" s="40"/>
      <c r="B78" s="63"/>
      <c r="C78" s="64"/>
      <c r="D78" s="64"/>
      <c r="E78" s="64"/>
      <c r="F78" s="64"/>
      <c r="G78" s="64"/>
      <c r="H78" s="64"/>
      <c r="I78" s="64"/>
      <c r="J78" s="64"/>
      <c r="K78" s="64"/>
      <c r="L78" s="147"/>
      <c r="S78" s="40"/>
      <c r="T78" s="40"/>
      <c r="U78" s="40"/>
      <c r="V78" s="40"/>
      <c r="W78" s="40"/>
      <c r="X78" s="40"/>
      <c r="Y78" s="40"/>
      <c r="Z78" s="40"/>
      <c r="AA78" s="40"/>
      <c r="AB78" s="40"/>
      <c r="AC78" s="40"/>
      <c r="AD78" s="40"/>
      <c r="AE78" s="40"/>
    </row>
    <row r="79" s="2" customFormat="1" ht="24.96" customHeight="1">
      <c r="A79" s="40"/>
      <c r="B79" s="41"/>
      <c r="C79" s="25" t="s">
        <v>129</v>
      </c>
      <c r="D79" s="42"/>
      <c r="E79" s="42"/>
      <c r="F79" s="42"/>
      <c r="G79" s="42"/>
      <c r="H79" s="42"/>
      <c r="I79" s="42"/>
      <c r="J79" s="42"/>
      <c r="K79" s="42"/>
      <c r="L79" s="147"/>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47"/>
      <c r="S80" s="40"/>
      <c r="T80" s="40"/>
      <c r="U80" s="40"/>
      <c r="V80" s="40"/>
      <c r="W80" s="40"/>
      <c r="X80" s="40"/>
      <c r="Y80" s="40"/>
      <c r="Z80" s="40"/>
      <c r="AA80" s="40"/>
      <c r="AB80" s="40"/>
      <c r="AC80" s="40"/>
      <c r="AD80" s="40"/>
      <c r="AE80" s="40"/>
    </row>
    <row r="81" s="2" customFormat="1" ht="12" customHeight="1">
      <c r="A81" s="40"/>
      <c r="B81" s="41"/>
      <c r="C81" s="34" t="s">
        <v>16</v>
      </c>
      <c r="D81" s="42"/>
      <c r="E81" s="42"/>
      <c r="F81" s="42"/>
      <c r="G81" s="42"/>
      <c r="H81" s="42"/>
      <c r="I81" s="42"/>
      <c r="J81" s="42"/>
      <c r="K81" s="42"/>
      <c r="L81" s="147"/>
      <c r="S81" s="40"/>
      <c r="T81" s="40"/>
      <c r="U81" s="40"/>
      <c r="V81" s="40"/>
      <c r="W81" s="40"/>
      <c r="X81" s="40"/>
      <c r="Y81" s="40"/>
      <c r="Z81" s="40"/>
      <c r="AA81" s="40"/>
      <c r="AB81" s="40"/>
      <c r="AC81" s="40"/>
      <c r="AD81" s="40"/>
      <c r="AE81" s="40"/>
    </row>
    <row r="82" s="2" customFormat="1" ht="16.5" customHeight="1">
      <c r="A82" s="40"/>
      <c r="B82" s="41"/>
      <c r="C82" s="42"/>
      <c r="D82" s="42"/>
      <c r="E82" s="172" t="str">
        <f>E7</f>
        <v>Oprava fasád č.p.1 Resselovo nám., Chrudim</v>
      </c>
      <c r="F82" s="34"/>
      <c r="G82" s="34"/>
      <c r="H82" s="34"/>
      <c r="I82" s="42"/>
      <c r="J82" s="42"/>
      <c r="K82" s="42"/>
      <c r="L82" s="147"/>
      <c r="S82" s="40"/>
      <c r="T82" s="40"/>
      <c r="U82" s="40"/>
      <c r="V82" s="40"/>
      <c r="W82" s="40"/>
      <c r="X82" s="40"/>
      <c r="Y82" s="40"/>
      <c r="Z82" s="40"/>
      <c r="AA82" s="40"/>
      <c r="AB82" s="40"/>
      <c r="AC82" s="40"/>
      <c r="AD82" s="40"/>
      <c r="AE82" s="40"/>
    </row>
    <row r="83" s="1" customFormat="1" ht="12" customHeight="1">
      <c r="B83" s="23"/>
      <c r="C83" s="34" t="s">
        <v>102</v>
      </c>
      <c r="D83" s="24"/>
      <c r="E83" s="24"/>
      <c r="F83" s="24"/>
      <c r="G83" s="24"/>
      <c r="H83" s="24"/>
      <c r="I83" s="24"/>
      <c r="J83" s="24"/>
      <c r="K83" s="24"/>
      <c r="L83" s="22"/>
    </row>
    <row r="84" s="2" customFormat="1" ht="16.5" customHeight="1">
      <c r="A84" s="40"/>
      <c r="B84" s="41"/>
      <c r="C84" s="42"/>
      <c r="D84" s="42"/>
      <c r="E84" s="172" t="s">
        <v>103</v>
      </c>
      <c r="F84" s="42"/>
      <c r="G84" s="42"/>
      <c r="H84" s="42"/>
      <c r="I84" s="42"/>
      <c r="J84" s="42"/>
      <c r="K84" s="42"/>
      <c r="L84" s="147"/>
      <c r="S84" s="40"/>
      <c r="T84" s="40"/>
      <c r="U84" s="40"/>
      <c r="V84" s="40"/>
      <c r="W84" s="40"/>
      <c r="X84" s="40"/>
      <c r="Y84" s="40"/>
      <c r="Z84" s="40"/>
      <c r="AA84" s="40"/>
      <c r="AB84" s="40"/>
      <c r="AC84" s="40"/>
      <c r="AD84" s="40"/>
      <c r="AE84" s="40"/>
    </row>
    <row r="85" s="2" customFormat="1" ht="12" customHeight="1">
      <c r="A85" s="40"/>
      <c r="B85" s="41"/>
      <c r="C85" s="34" t="s">
        <v>104</v>
      </c>
      <c r="D85" s="42"/>
      <c r="E85" s="42"/>
      <c r="F85" s="42"/>
      <c r="G85" s="42"/>
      <c r="H85" s="42"/>
      <c r="I85" s="42"/>
      <c r="J85" s="42"/>
      <c r="K85" s="42"/>
      <c r="L85" s="147"/>
      <c r="S85" s="40"/>
      <c r="T85" s="40"/>
      <c r="U85" s="40"/>
      <c r="V85" s="40"/>
      <c r="W85" s="40"/>
      <c r="X85" s="40"/>
      <c r="Y85" s="40"/>
      <c r="Z85" s="40"/>
      <c r="AA85" s="40"/>
      <c r="AB85" s="40"/>
      <c r="AC85" s="40"/>
      <c r="AD85" s="40"/>
      <c r="AE85" s="40"/>
    </row>
    <row r="86" s="2" customFormat="1" ht="16.5" customHeight="1">
      <c r="A86" s="40"/>
      <c r="B86" s="41"/>
      <c r="C86" s="42"/>
      <c r="D86" s="42"/>
      <c r="E86" s="71" t="str">
        <f>E11</f>
        <v>b - Dvůr (práce od úrovně +0,3m nad dlažbou)</v>
      </c>
      <c r="F86" s="42"/>
      <c r="G86" s="42"/>
      <c r="H86" s="42"/>
      <c r="I86" s="42"/>
      <c r="J86" s="42"/>
      <c r="K86" s="42"/>
      <c r="L86" s="147"/>
      <c r="S86" s="40"/>
      <c r="T86" s="40"/>
      <c r="U86" s="40"/>
      <c r="V86" s="40"/>
      <c r="W86" s="40"/>
      <c r="X86" s="40"/>
      <c r="Y86" s="40"/>
      <c r="Z86" s="40"/>
      <c r="AA86" s="40"/>
      <c r="AB86" s="40"/>
      <c r="AC86" s="40"/>
      <c r="AD86" s="40"/>
      <c r="AE86" s="40"/>
    </row>
    <row r="87" s="2" customFormat="1" ht="6.96" customHeight="1">
      <c r="A87" s="40"/>
      <c r="B87" s="41"/>
      <c r="C87" s="42"/>
      <c r="D87" s="42"/>
      <c r="E87" s="42"/>
      <c r="F87" s="42"/>
      <c r="G87" s="42"/>
      <c r="H87" s="42"/>
      <c r="I87" s="42"/>
      <c r="J87" s="42"/>
      <c r="K87" s="42"/>
      <c r="L87" s="147"/>
      <c r="S87" s="40"/>
      <c r="T87" s="40"/>
      <c r="U87" s="40"/>
      <c r="V87" s="40"/>
      <c r="W87" s="40"/>
      <c r="X87" s="40"/>
      <c r="Y87" s="40"/>
      <c r="Z87" s="40"/>
      <c r="AA87" s="40"/>
      <c r="AB87" s="40"/>
      <c r="AC87" s="40"/>
      <c r="AD87" s="40"/>
      <c r="AE87" s="40"/>
    </row>
    <row r="88" s="2" customFormat="1" ht="12" customHeight="1">
      <c r="A88" s="40"/>
      <c r="B88" s="41"/>
      <c r="C88" s="34" t="s">
        <v>21</v>
      </c>
      <c r="D88" s="42"/>
      <c r="E88" s="42"/>
      <c r="F88" s="29" t="str">
        <f>F14</f>
        <v xml:space="preserve"> </v>
      </c>
      <c r="G88" s="42"/>
      <c r="H88" s="42"/>
      <c r="I88" s="34" t="s">
        <v>23</v>
      </c>
      <c r="J88" s="74" t="str">
        <f>IF(J14="","",J14)</f>
        <v>14. 8. 2022</v>
      </c>
      <c r="K88" s="42"/>
      <c r="L88" s="147"/>
      <c r="S88" s="40"/>
      <c r="T88" s="40"/>
      <c r="U88" s="40"/>
      <c r="V88" s="40"/>
      <c r="W88" s="40"/>
      <c r="X88" s="40"/>
      <c r="Y88" s="40"/>
      <c r="Z88" s="40"/>
      <c r="AA88" s="40"/>
      <c r="AB88" s="40"/>
      <c r="AC88" s="40"/>
      <c r="AD88" s="40"/>
      <c r="AE88" s="40"/>
    </row>
    <row r="89" s="2" customFormat="1" ht="6.96" customHeight="1">
      <c r="A89" s="40"/>
      <c r="B89" s="41"/>
      <c r="C89" s="42"/>
      <c r="D89" s="42"/>
      <c r="E89" s="42"/>
      <c r="F89" s="42"/>
      <c r="G89" s="42"/>
      <c r="H89" s="42"/>
      <c r="I89" s="42"/>
      <c r="J89" s="42"/>
      <c r="K89" s="42"/>
      <c r="L89" s="147"/>
      <c r="S89" s="40"/>
      <c r="T89" s="40"/>
      <c r="U89" s="40"/>
      <c r="V89" s="40"/>
      <c r="W89" s="40"/>
      <c r="X89" s="40"/>
      <c r="Y89" s="40"/>
      <c r="Z89" s="40"/>
      <c r="AA89" s="40"/>
      <c r="AB89" s="40"/>
      <c r="AC89" s="40"/>
      <c r="AD89" s="40"/>
      <c r="AE89" s="40"/>
    </row>
    <row r="90" s="2" customFormat="1" ht="15.15" customHeight="1">
      <c r="A90" s="40"/>
      <c r="B90" s="41"/>
      <c r="C90" s="34" t="s">
        <v>25</v>
      </c>
      <c r="D90" s="42"/>
      <c r="E90" s="42"/>
      <c r="F90" s="29" t="str">
        <f>E17</f>
        <v xml:space="preserve"> </v>
      </c>
      <c r="G90" s="42"/>
      <c r="H90" s="42"/>
      <c r="I90" s="34" t="s">
        <v>30</v>
      </c>
      <c r="J90" s="38" t="str">
        <f>E23</f>
        <v>Ing. Josef Dvořák</v>
      </c>
      <c r="K90" s="42"/>
      <c r="L90" s="147"/>
      <c r="S90" s="40"/>
      <c r="T90" s="40"/>
      <c r="U90" s="40"/>
      <c r="V90" s="40"/>
      <c r="W90" s="40"/>
      <c r="X90" s="40"/>
      <c r="Y90" s="40"/>
      <c r="Z90" s="40"/>
      <c r="AA90" s="40"/>
      <c r="AB90" s="40"/>
      <c r="AC90" s="40"/>
      <c r="AD90" s="40"/>
      <c r="AE90" s="40"/>
    </row>
    <row r="91" s="2" customFormat="1" ht="15.15" customHeight="1">
      <c r="A91" s="40"/>
      <c r="B91" s="41"/>
      <c r="C91" s="34" t="s">
        <v>28</v>
      </c>
      <c r="D91" s="42"/>
      <c r="E91" s="42"/>
      <c r="F91" s="29" t="str">
        <f>IF(E20="","",E20)</f>
        <v>Vyplň údaj</v>
      </c>
      <c r="G91" s="42"/>
      <c r="H91" s="42"/>
      <c r="I91" s="34" t="s">
        <v>33</v>
      </c>
      <c r="J91" s="38" t="str">
        <f>E26</f>
        <v>Ing.Jiří Pitra</v>
      </c>
      <c r="K91" s="42"/>
      <c r="L91" s="147"/>
      <c r="S91" s="40"/>
      <c r="T91" s="40"/>
      <c r="U91" s="40"/>
      <c r="V91" s="40"/>
      <c r="W91" s="40"/>
      <c r="X91" s="40"/>
      <c r="Y91" s="40"/>
      <c r="Z91" s="40"/>
      <c r="AA91" s="40"/>
      <c r="AB91" s="40"/>
      <c r="AC91" s="40"/>
      <c r="AD91" s="40"/>
      <c r="AE91" s="40"/>
    </row>
    <row r="92" s="2" customFormat="1" ht="10.32" customHeight="1">
      <c r="A92" s="40"/>
      <c r="B92" s="41"/>
      <c r="C92" s="42"/>
      <c r="D92" s="42"/>
      <c r="E92" s="42"/>
      <c r="F92" s="42"/>
      <c r="G92" s="42"/>
      <c r="H92" s="42"/>
      <c r="I92" s="42"/>
      <c r="J92" s="42"/>
      <c r="K92" s="42"/>
      <c r="L92" s="147"/>
      <c r="S92" s="40"/>
      <c r="T92" s="40"/>
      <c r="U92" s="40"/>
      <c r="V92" s="40"/>
      <c r="W92" s="40"/>
      <c r="X92" s="40"/>
      <c r="Y92" s="40"/>
      <c r="Z92" s="40"/>
      <c r="AA92" s="40"/>
      <c r="AB92" s="40"/>
      <c r="AC92" s="40"/>
      <c r="AD92" s="40"/>
      <c r="AE92" s="40"/>
    </row>
    <row r="93" s="11" customFormat="1" ht="29.28" customHeight="1">
      <c r="A93" s="188"/>
      <c r="B93" s="189"/>
      <c r="C93" s="190" t="s">
        <v>130</v>
      </c>
      <c r="D93" s="191" t="s">
        <v>56</v>
      </c>
      <c r="E93" s="191" t="s">
        <v>52</v>
      </c>
      <c r="F93" s="191" t="s">
        <v>53</v>
      </c>
      <c r="G93" s="191" t="s">
        <v>131</v>
      </c>
      <c r="H93" s="191" t="s">
        <v>132</v>
      </c>
      <c r="I93" s="191" t="s">
        <v>133</v>
      </c>
      <c r="J93" s="191" t="s">
        <v>108</v>
      </c>
      <c r="K93" s="192" t="s">
        <v>134</v>
      </c>
      <c r="L93" s="193"/>
      <c r="M93" s="94" t="s">
        <v>19</v>
      </c>
      <c r="N93" s="95" t="s">
        <v>41</v>
      </c>
      <c r="O93" s="95" t="s">
        <v>135</v>
      </c>
      <c r="P93" s="95" t="s">
        <v>136</v>
      </c>
      <c r="Q93" s="95" t="s">
        <v>137</v>
      </c>
      <c r="R93" s="95" t="s">
        <v>138</v>
      </c>
      <c r="S93" s="95" t="s">
        <v>139</v>
      </c>
      <c r="T93" s="96" t="s">
        <v>140</v>
      </c>
      <c r="U93" s="188"/>
      <c r="V93" s="188"/>
      <c r="W93" s="188"/>
      <c r="X93" s="188"/>
      <c r="Y93" s="188"/>
      <c r="Z93" s="188"/>
      <c r="AA93" s="188"/>
      <c r="AB93" s="188"/>
      <c r="AC93" s="188"/>
      <c r="AD93" s="188"/>
      <c r="AE93" s="188"/>
    </row>
    <row r="94" s="2" customFormat="1" ht="22.8" customHeight="1">
      <c r="A94" s="40"/>
      <c r="B94" s="41"/>
      <c r="C94" s="101" t="s">
        <v>141</v>
      </c>
      <c r="D94" s="42"/>
      <c r="E94" s="42"/>
      <c r="F94" s="42"/>
      <c r="G94" s="42"/>
      <c r="H94" s="42"/>
      <c r="I94" s="42"/>
      <c r="J94" s="194">
        <f>BK94</f>
        <v>0</v>
      </c>
      <c r="K94" s="42"/>
      <c r="L94" s="46"/>
      <c r="M94" s="97"/>
      <c r="N94" s="195"/>
      <c r="O94" s="98"/>
      <c r="P94" s="196">
        <f>P95</f>
        <v>0</v>
      </c>
      <c r="Q94" s="98"/>
      <c r="R94" s="196">
        <f>R95</f>
        <v>0.054102499999999998</v>
      </c>
      <c r="S94" s="98"/>
      <c r="T94" s="197">
        <f>T95</f>
        <v>0.26999999999999996</v>
      </c>
      <c r="U94" s="40"/>
      <c r="V94" s="40"/>
      <c r="W94" s="40"/>
      <c r="X94" s="40"/>
      <c r="Y94" s="40"/>
      <c r="Z94" s="40"/>
      <c r="AA94" s="40"/>
      <c r="AB94" s="40"/>
      <c r="AC94" s="40"/>
      <c r="AD94" s="40"/>
      <c r="AE94" s="40"/>
      <c r="AT94" s="19" t="s">
        <v>70</v>
      </c>
      <c r="AU94" s="19" t="s">
        <v>109</v>
      </c>
      <c r="BK94" s="198">
        <f>BK95</f>
        <v>0</v>
      </c>
    </row>
    <row r="95" s="12" customFormat="1" ht="25.92" customHeight="1">
      <c r="A95" s="12"/>
      <c r="B95" s="199"/>
      <c r="C95" s="200"/>
      <c r="D95" s="201" t="s">
        <v>70</v>
      </c>
      <c r="E95" s="202" t="s">
        <v>142</v>
      </c>
      <c r="F95" s="202" t="s">
        <v>143</v>
      </c>
      <c r="G95" s="200"/>
      <c r="H95" s="200"/>
      <c r="I95" s="203"/>
      <c r="J95" s="204">
        <f>BK95</f>
        <v>0</v>
      </c>
      <c r="K95" s="200"/>
      <c r="L95" s="205"/>
      <c r="M95" s="206"/>
      <c r="N95" s="207"/>
      <c r="O95" s="207"/>
      <c r="P95" s="208">
        <f>P96+P104+P108+P120+P125+P130+P134+P145</f>
        <v>0</v>
      </c>
      <c r="Q95" s="207"/>
      <c r="R95" s="208">
        <f>R96+R104+R108+R120+R125+R130+R134+R145</f>
        <v>0.054102499999999998</v>
      </c>
      <c r="S95" s="207"/>
      <c r="T95" s="209">
        <f>T96+T104+T108+T120+T125+T130+T134+T145</f>
        <v>0.26999999999999996</v>
      </c>
      <c r="U95" s="12"/>
      <c r="V95" s="12"/>
      <c r="W95" s="12"/>
      <c r="X95" s="12"/>
      <c r="Y95" s="12"/>
      <c r="Z95" s="12"/>
      <c r="AA95" s="12"/>
      <c r="AB95" s="12"/>
      <c r="AC95" s="12"/>
      <c r="AD95" s="12"/>
      <c r="AE95" s="12"/>
      <c r="AR95" s="210" t="s">
        <v>78</v>
      </c>
      <c r="AT95" s="211" t="s">
        <v>70</v>
      </c>
      <c r="AU95" s="211" t="s">
        <v>71</v>
      </c>
      <c r="AY95" s="210" t="s">
        <v>144</v>
      </c>
      <c r="BK95" s="212">
        <f>BK96+BK104+BK108+BK120+BK125+BK130+BK134+BK145</f>
        <v>0</v>
      </c>
    </row>
    <row r="96" s="12" customFormat="1" ht="22.8" customHeight="1">
      <c r="A96" s="12"/>
      <c r="B96" s="199"/>
      <c r="C96" s="200"/>
      <c r="D96" s="201" t="s">
        <v>70</v>
      </c>
      <c r="E96" s="213" t="s">
        <v>261</v>
      </c>
      <c r="F96" s="213" t="s">
        <v>262</v>
      </c>
      <c r="G96" s="200"/>
      <c r="H96" s="200"/>
      <c r="I96" s="203"/>
      <c r="J96" s="214">
        <f>BK96</f>
        <v>0</v>
      </c>
      <c r="K96" s="200"/>
      <c r="L96" s="205"/>
      <c r="M96" s="206"/>
      <c r="N96" s="207"/>
      <c r="O96" s="207"/>
      <c r="P96" s="208">
        <f>SUM(P97:P103)</f>
        <v>0</v>
      </c>
      <c r="Q96" s="207"/>
      <c r="R96" s="208">
        <f>SUM(R97:R103)</f>
        <v>0.045199999999999997</v>
      </c>
      <c r="S96" s="207"/>
      <c r="T96" s="209">
        <f>SUM(T97:T103)</f>
        <v>0.040000000000000001</v>
      </c>
      <c r="U96" s="12"/>
      <c r="V96" s="12"/>
      <c r="W96" s="12"/>
      <c r="X96" s="12"/>
      <c r="Y96" s="12"/>
      <c r="Z96" s="12"/>
      <c r="AA96" s="12"/>
      <c r="AB96" s="12"/>
      <c r="AC96" s="12"/>
      <c r="AD96" s="12"/>
      <c r="AE96" s="12"/>
      <c r="AR96" s="210" t="s">
        <v>78</v>
      </c>
      <c r="AT96" s="211" t="s">
        <v>70</v>
      </c>
      <c r="AU96" s="211" t="s">
        <v>78</v>
      </c>
      <c r="AY96" s="210" t="s">
        <v>144</v>
      </c>
      <c r="BK96" s="212">
        <f>SUM(BK97:BK103)</f>
        <v>0</v>
      </c>
    </row>
    <row r="97" s="2" customFormat="1" ht="49.05" customHeight="1">
      <c r="A97" s="40"/>
      <c r="B97" s="41"/>
      <c r="C97" s="215" t="s">
        <v>78</v>
      </c>
      <c r="D97" s="215" t="s">
        <v>146</v>
      </c>
      <c r="E97" s="216" t="s">
        <v>830</v>
      </c>
      <c r="F97" s="217" t="s">
        <v>831</v>
      </c>
      <c r="G97" s="218" t="s">
        <v>265</v>
      </c>
      <c r="H97" s="219">
        <v>40</v>
      </c>
      <c r="I97" s="220"/>
      <c r="J97" s="221">
        <f>ROUND(I97*H97,2)</f>
        <v>0</v>
      </c>
      <c r="K97" s="217" t="s">
        <v>150</v>
      </c>
      <c r="L97" s="46"/>
      <c r="M97" s="222" t="s">
        <v>19</v>
      </c>
      <c r="N97" s="223" t="s">
        <v>42</v>
      </c>
      <c r="O97" s="86"/>
      <c r="P97" s="224">
        <f>O97*H97</f>
        <v>0</v>
      </c>
      <c r="Q97" s="224">
        <v>0.0011299999999999999</v>
      </c>
      <c r="R97" s="224">
        <f>Q97*H97</f>
        <v>0.045199999999999997</v>
      </c>
      <c r="S97" s="224">
        <v>0.001</v>
      </c>
      <c r="T97" s="225">
        <f>S97*H97</f>
        <v>0.040000000000000001</v>
      </c>
      <c r="U97" s="40"/>
      <c r="V97" s="40"/>
      <c r="W97" s="40"/>
      <c r="X97" s="40"/>
      <c r="Y97" s="40"/>
      <c r="Z97" s="40"/>
      <c r="AA97" s="40"/>
      <c r="AB97" s="40"/>
      <c r="AC97" s="40"/>
      <c r="AD97" s="40"/>
      <c r="AE97" s="40"/>
      <c r="AR97" s="226" t="s">
        <v>151</v>
      </c>
      <c r="AT97" s="226" t="s">
        <v>146</v>
      </c>
      <c r="AU97" s="226" t="s">
        <v>80</v>
      </c>
      <c r="AY97" s="19" t="s">
        <v>144</v>
      </c>
      <c r="BE97" s="227">
        <f>IF(N97="základní",J97,0)</f>
        <v>0</v>
      </c>
      <c r="BF97" s="227">
        <f>IF(N97="snížená",J97,0)</f>
        <v>0</v>
      </c>
      <c r="BG97" s="227">
        <f>IF(N97="zákl. přenesená",J97,0)</f>
        <v>0</v>
      </c>
      <c r="BH97" s="227">
        <f>IF(N97="sníž. přenesená",J97,0)</f>
        <v>0</v>
      </c>
      <c r="BI97" s="227">
        <f>IF(N97="nulová",J97,0)</f>
        <v>0</v>
      </c>
      <c r="BJ97" s="19" t="s">
        <v>78</v>
      </c>
      <c r="BK97" s="227">
        <f>ROUND(I97*H97,2)</f>
        <v>0</v>
      </c>
      <c r="BL97" s="19" t="s">
        <v>151</v>
      </c>
      <c r="BM97" s="226" t="s">
        <v>832</v>
      </c>
    </row>
    <row r="98" s="2" customFormat="1">
      <c r="A98" s="40"/>
      <c r="B98" s="41"/>
      <c r="C98" s="42"/>
      <c r="D98" s="228" t="s">
        <v>153</v>
      </c>
      <c r="E98" s="42"/>
      <c r="F98" s="229" t="s">
        <v>833</v>
      </c>
      <c r="G98" s="42"/>
      <c r="H98" s="42"/>
      <c r="I98" s="230"/>
      <c r="J98" s="42"/>
      <c r="K98" s="42"/>
      <c r="L98" s="46"/>
      <c r="M98" s="231"/>
      <c r="N98" s="232"/>
      <c r="O98" s="86"/>
      <c r="P98" s="86"/>
      <c r="Q98" s="86"/>
      <c r="R98" s="86"/>
      <c r="S98" s="86"/>
      <c r="T98" s="87"/>
      <c r="U98" s="40"/>
      <c r="V98" s="40"/>
      <c r="W98" s="40"/>
      <c r="X98" s="40"/>
      <c r="Y98" s="40"/>
      <c r="Z98" s="40"/>
      <c r="AA98" s="40"/>
      <c r="AB98" s="40"/>
      <c r="AC98" s="40"/>
      <c r="AD98" s="40"/>
      <c r="AE98" s="40"/>
      <c r="AT98" s="19" t="s">
        <v>153</v>
      </c>
      <c r="AU98" s="19" t="s">
        <v>80</v>
      </c>
    </row>
    <row r="99" s="13" customFormat="1">
      <c r="A99" s="13"/>
      <c r="B99" s="233"/>
      <c r="C99" s="234"/>
      <c r="D99" s="235" t="s">
        <v>155</v>
      </c>
      <c r="E99" s="236" t="s">
        <v>19</v>
      </c>
      <c r="F99" s="237" t="s">
        <v>834</v>
      </c>
      <c r="G99" s="234"/>
      <c r="H99" s="236" t="s">
        <v>19</v>
      </c>
      <c r="I99" s="238"/>
      <c r="J99" s="234"/>
      <c r="K99" s="234"/>
      <c r="L99" s="239"/>
      <c r="M99" s="240"/>
      <c r="N99" s="241"/>
      <c r="O99" s="241"/>
      <c r="P99" s="241"/>
      <c r="Q99" s="241"/>
      <c r="R99" s="241"/>
      <c r="S99" s="241"/>
      <c r="T99" s="242"/>
      <c r="U99" s="13"/>
      <c r="V99" s="13"/>
      <c r="W99" s="13"/>
      <c r="X99" s="13"/>
      <c r="Y99" s="13"/>
      <c r="Z99" s="13"/>
      <c r="AA99" s="13"/>
      <c r="AB99" s="13"/>
      <c r="AC99" s="13"/>
      <c r="AD99" s="13"/>
      <c r="AE99" s="13"/>
      <c r="AT99" s="243" t="s">
        <v>155</v>
      </c>
      <c r="AU99" s="243" t="s">
        <v>80</v>
      </c>
      <c r="AV99" s="13" t="s">
        <v>78</v>
      </c>
      <c r="AW99" s="13" t="s">
        <v>32</v>
      </c>
      <c r="AX99" s="13" t="s">
        <v>71</v>
      </c>
      <c r="AY99" s="243" t="s">
        <v>144</v>
      </c>
    </row>
    <row r="100" s="13" customFormat="1">
      <c r="A100" s="13"/>
      <c r="B100" s="233"/>
      <c r="C100" s="234"/>
      <c r="D100" s="235" t="s">
        <v>155</v>
      </c>
      <c r="E100" s="236" t="s">
        <v>19</v>
      </c>
      <c r="F100" s="237" t="s">
        <v>835</v>
      </c>
      <c r="G100" s="234"/>
      <c r="H100" s="236" t="s">
        <v>19</v>
      </c>
      <c r="I100" s="238"/>
      <c r="J100" s="234"/>
      <c r="K100" s="234"/>
      <c r="L100" s="239"/>
      <c r="M100" s="240"/>
      <c r="N100" s="241"/>
      <c r="O100" s="241"/>
      <c r="P100" s="241"/>
      <c r="Q100" s="241"/>
      <c r="R100" s="241"/>
      <c r="S100" s="241"/>
      <c r="T100" s="242"/>
      <c r="U100" s="13"/>
      <c r="V100" s="13"/>
      <c r="W100" s="13"/>
      <c r="X100" s="13"/>
      <c r="Y100" s="13"/>
      <c r="Z100" s="13"/>
      <c r="AA100" s="13"/>
      <c r="AB100" s="13"/>
      <c r="AC100" s="13"/>
      <c r="AD100" s="13"/>
      <c r="AE100" s="13"/>
      <c r="AT100" s="243" t="s">
        <v>155</v>
      </c>
      <c r="AU100" s="243" t="s">
        <v>80</v>
      </c>
      <c r="AV100" s="13" t="s">
        <v>78</v>
      </c>
      <c r="AW100" s="13" t="s">
        <v>32</v>
      </c>
      <c r="AX100" s="13" t="s">
        <v>71</v>
      </c>
      <c r="AY100" s="243" t="s">
        <v>144</v>
      </c>
    </row>
    <row r="101" s="14" customFormat="1">
      <c r="A101" s="14"/>
      <c r="B101" s="244"/>
      <c r="C101" s="245"/>
      <c r="D101" s="235" t="s">
        <v>155</v>
      </c>
      <c r="E101" s="246" t="s">
        <v>19</v>
      </c>
      <c r="F101" s="247" t="s">
        <v>836</v>
      </c>
      <c r="G101" s="245"/>
      <c r="H101" s="248">
        <v>20</v>
      </c>
      <c r="I101" s="249"/>
      <c r="J101" s="245"/>
      <c r="K101" s="245"/>
      <c r="L101" s="250"/>
      <c r="M101" s="251"/>
      <c r="N101" s="252"/>
      <c r="O101" s="252"/>
      <c r="P101" s="252"/>
      <c r="Q101" s="252"/>
      <c r="R101" s="252"/>
      <c r="S101" s="252"/>
      <c r="T101" s="253"/>
      <c r="U101" s="14"/>
      <c r="V101" s="14"/>
      <c r="W101" s="14"/>
      <c r="X101" s="14"/>
      <c r="Y101" s="14"/>
      <c r="Z101" s="14"/>
      <c r="AA101" s="14"/>
      <c r="AB101" s="14"/>
      <c r="AC101" s="14"/>
      <c r="AD101" s="14"/>
      <c r="AE101" s="14"/>
      <c r="AT101" s="254" t="s">
        <v>155</v>
      </c>
      <c r="AU101" s="254" t="s">
        <v>80</v>
      </c>
      <c r="AV101" s="14" t="s">
        <v>80</v>
      </c>
      <c r="AW101" s="14" t="s">
        <v>32</v>
      </c>
      <c r="AX101" s="14" t="s">
        <v>71</v>
      </c>
      <c r="AY101" s="254" t="s">
        <v>144</v>
      </c>
    </row>
    <row r="102" s="14" customFormat="1">
      <c r="A102" s="14"/>
      <c r="B102" s="244"/>
      <c r="C102" s="245"/>
      <c r="D102" s="235" t="s">
        <v>155</v>
      </c>
      <c r="E102" s="246" t="s">
        <v>19</v>
      </c>
      <c r="F102" s="247" t="s">
        <v>837</v>
      </c>
      <c r="G102" s="245"/>
      <c r="H102" s="248">
        <v>20</v>
      </c>
      <c r="I102" s="249"/>
      <c r="J102" s="245"/>
      <c r="K102" s="245"/>
      <c r="L102" s="250"/>
      <c r="M102" s="251"/>
      <c r="N102" s="252"/>
      <c r="O102" s="252"/>
      <c r="P102" s="252"/>
      <c r="Q102" s="252"/>
      <c r="R102" s="252"/>
      <c r="S102" s="252"/>
      <c r="T102" s="253"/>
      <c r="U102" s="14"/>
      <c r="V102" s="14"/>
      <c r="W102" s="14"/>
      <c r="X102" s="14"/>
      <c r="Y102" s="14"/>
      <c r="Z102" s="14"/>
      <c r="AA102" s="14"/>
      <c r="AB102" s="14"/>
      <c r="AC102" s="14"/>
      <c r="AD102" s="14"/>
      <c r="AE102" s="14"/>
      <c r="AT102" s="254" t="s">
        <v>155</v>
      </c>
      <c r="AU102" s="254" t="s">
        <v>80</v>
      </c>
      <c r="AV102" s="14" t="s">
        <v>80</v>
      </c>
      <c r="AW102" s="14" t="s">
        <v>32</v>
      </c>
      <c r="AX102" s="14" t="s">
        <v>71</v>
      </c>
      <c r="AY102" s="254" t="s">
        <v>144</v>
      </c>
    </row>
    <row r="103" s="16" customFormat="1">
      <c r="A103" s="16"/>
      <c r="B103" s="266"/>
      <c r="C103" s="267"/>
      <c r="D103" s="235" t="s">
        <v>155</v>
      </c>
      <c r="E103" s="268" t="s">
        <v>19</v>
      </c>
      <c r="F103" s="269" t="s">
        <v>202</v>
      </c>
      <c r="G103" s="267"/>
      <c r="H103" s="270">
        <v>40</v>
      </c>
      <c r="I103" s="271"/>
      <c r="J103" s="267"/>
      <c r="K103" s="267"/>
      <c r="L103" s="272"/>
      <c r="M103" s="273"/>
      <c r="N103" s="274"/>
      <c r="O103" s="274"/>
      <c r="P103" s="274"/>
      <c r="Q103" s="274"/>
      <c r="R103" s="274"/>
      <c r="S103" s="274"/>
      <c r="T103" s="275"/>
      <c r="U103" s="16"/>
      <c r="V103" s="16"/>
      <c r="W103" s="16"/>
      <c r="X103" s="16"/>
      <c r="Y103" s="16"/>
      <c r="Z103" s="16"/>
      <c r="AA103" s="16"/>
      <c r="AB103" s="16"/>
      <c r="AC103" s="16"/>
      <c r="AD103" s="16"/>
      <c r="AE103" s="16"/>
      <c r="AT103" s="276" t="s">
        <v>155</v>
      </c>
      <c r="AU103" s="276" t="s">
        <v>80</v>
      </c>
      <c r="AV103" s="16" t="s">
        <v>151</v>
      </c>
      <c r="AW103" s="16" t="s">
        <v>32</v>
      </c>
      <c r="AX103" s="16" t="s">
        <v>78</v>
      </c>
      <c r="AY103" s="276" t="s">
        <v>144</v>
      </c>
    </row>
    <row r="104" s="12" customFormat="1" ht="22.8" customHeight="1">
      <c r="A104" s="12"/>
      <c r="B104" s="199"/>
      <c r="C104" s="200"/>
      <c r="D104" s="201" t="s">
        <v>70</v>
      </c>
      <c r="E104" s="213" t="s">
        <v>441</v>
      </c>
      <c r="F104" s="213" t="s">
        <v>442</v>
      </c>
      <c r="G104" s="200"/>
      <c r="H104" s="200"/>
      <c r="I104" s="203"/>
      <c r="J104" s="214">
        <f>BK104</f>
        <v>0</v>
      </c>
      <c r="K104" s="200"/>
      <c r="L104" s="205"/>
      <c r="M104" s="206"/>
      <c r="N104" s="207"/>
      <c r="O104" s="207"/>
      <c r="P104" s="208">
        <f>SUM(P105:P107)</f>
        <v>0</v>
      </c>
      <c r="Q104" s="207"/>
      <c r="R104" s="208">
        <f>SUM(R105:R107)</f>
        <v>0.0035099999999999997</v>
      </c>
      <c r="S104" s="207"/>
      <c r="T104" s="209">
        <f>SUM(T105:T107)</f>
        <v>0</v>
      </c>
      <c r="U104" s="12"/>
      <c r="V104" s="12"/>
      <c r="W104" s="12"/>
      <c r="X104" s="12"/>
      <c r="Y104" s="12"/>
      <c r="Z104" s="12"/>
      <c r="AA104" s="12"/>
      <c r="AB104" s="12"/>
      <c r="AC104" s="12"/>
      <c r="AD104" s="12"/>
      <c r="AE104" s="12"/>
      <c r="AR104" s="210" t="s">
        <v>78</v>
      </c>
      <c r="AT104" s="211" t="s">
        <v>70</v>
      </c>
      <c r="AU104" s="211" t="s">
        <v>78</v>
      </c>
      <c r="AY104" s="210" t="s">
        <v>144</v>
      </c>
      <c r="BK104" s="212">
        <f>SUM(BK105:BK107)</f>
        <v>0</v>
      </c>
    </row>
    <row r="105" s="2" customFormat="1" ht="24.15" customHeight="1">
      <c r="A105" s="40"/>
      <c r="B105" s="41"/>
      <c r="C105" s="215" t="s">
        <v>179</v>
      </c>
      <c r="D105" s="215" t="s">
        <v>146</v>
      </c>
      <c r="E105" s="216" t="s">
        <v>444</v>
      </c>
      <c r="F105" s="217" t="s">
        <v>445</v>
      </c>
      <c r="G105" s="218" t="s">
        <v>265</v>
      </c>
      <c r="H105" s="219">
        <v>2.3399999999999999</v>
      </c>
      <c r="I105" s="220"/>
      <c r="J105" s="221">
        <f>ROUND(I105*H105,2)</f>
        <v>0</v>
      </c>
      <c r="K105" s="217" t="s">
        <v>150</v>
      </c>
      <c r="L105" s="46"/>
      <c r="M105" s="222" t="s">
        <v>19</v>
      </c>
      <c r="N105" s="223" t="s">
        <v>42</v>
      </c>
      <c r="O105" s="86"/>
      <c r="P105" s="224">
        <f>O105*H105</f>
        <v>0</v>
      </c>
      <c r="Q105" s="224">
        <v>0.0015</v>
      </c>
      <c r="R105" s="224">
        <f>Q105*H105</f>
        <v>0.0035099999999999997</v>
      </c>
      <c r="S105" s="224">
        <v>0</v>
      </c>
      <c r="T105" s="225">
        <f>S105*H105</f>
        <v>0</v>
      </c>
      <c r="U105" s="40"/>
      <c r="V105" s="40"/>
      <c r="W105" s="40"/>
      <c r="X105" s="40"/>
      <c r="Y105" s="40"/>
      <c r="Z105" s="40"/>
      <c r="AA105" s="40"/>
      <c r="AB105" s="40"/>
      <c r="AC105" s="40"/>
      <c r="AD105" s="40"/>
      <c r="AE105" s="40"/>
      <c r="AR105" s="226" t="s">
        <v>151</v>
      </c>
      <c r="AT105" s="226" t="s">
        <v>146</v>
      </c>
      <c r="AU105" s="226" t="s">
        <v>80</v>
      </c>
      <c r="AY105" s="19" t="s">
        <v>144</v>
      </c>
      <c r="BE105" s="227">
        <f>IF(N105="základní",J105,0)</f>
        <v>0</v>
      </c>
      <c r="BF105" s="227">
        <f>IF(N105="snížená",J105,0)</f>
        <v>0</v>
      </c>
      <c r="BG105" s="227">
        <f>IF(N105="zákl. přenesená",J105,0)</f>
        <v>0</v>
      </c>
      <c r="BH105" s="227">
        <f>IF(N105="sníž. přenesená",J105,0)</f>
        <v>0</v>
      </c>
      <c r="BI105" s="227">
        <f>IF(N105="nulová",J105,0)</f>
        <v>0</v>
      </c>
      <c r="BJ105" s="19" t="s">
        <v>78</v>
      </c>
      <c r="BK105" s="227">
        <f>ROUND(I105*H105,2)</f>
        <v>0</v>
      </c>
      <c r="BL105" s="19" t="s">
        <v>151</v>
      </c>
      <c r="BM105" s="226" t="s">
        <v>838</v>
      </c>
    </row>
    <row r="106" s="2" customFormat="1">
      <c r="A106" s="40"/>
      <c r="B106" s="41"/>
      <c r="C106" s="42"/>
      <c r="D106" s="228" t="s">
        <v>153</v>
      </c>
      <c r="E106" s="42"/>
      <c r="F106" s="229" t="s">
        <v>447</v>
      </c>
      <c r="G106" s="42"/>
      <c r="H106" s="42"/>
      <c r="I106" s="230"/>
      <c r="J106" s="42"/>
      <c r="K106" s="42"/>
      <c r="L106" s="46"/>
      <c r="M106" s="231"/>
      <c r="N106" s="232"/>
      <c r="O106" s="86"/>
      <c r="P106" s="86"/>
      <c r="Q106" s="86"/>
      <c r="R106" s="86"/>
      <c r="S106" s="86"/>
      <c r="T106" s="87"/>
      <c r="U106" s="40"/>
      <c r="V106" s="40"/>
      <c r="W106" s="40"/>
      <c r="X106" s="40"/>
      <c r="Y106" s="40"/>
      <c r="Z106" s="40"/>
      <c r="AA106" s="40"/>
      <c r="AB106" s="40"/>
      <c r="AC106" s="40"/>
      <c r="AD106" s="40"/>
      <c r="AE106" s="40"/>
      <c r="AT106" s="19" t="s">
        <v>153</v>
      </c>
      <c r="AU106" s="19" t="s">
        <v>80</v>
      </c>
    </row>
    <row r="107" s="14" customFormat="1">
      <c r="A107" s="14"/>
      <c r="B107" s="244"/>
      <c r="C107" s="245"/>
      <c r="D107" s="235" t="s">
        <v>155</v>
      </c>
      <c r="E107" s="246" t="s">
        <v>19</v>
      </c>
      <c r="F107" s="247" t="s">
        <v>839</v>
      </c>
      <c r="G107" s="245"/>
      <c r="H107" s="248">
        <v>2.3399999999999999</v>
      </c>
      <c r="I107" s="249"/>
      <c r="J107" s="245"/>
      <c r="K107" s="245"/>
      <c r="L107" s="250"/>
      <c r="M107" s="251"/>
      <c r="N107" s="252"/>
      <c r="O107" s="252"/>
      <c r="P107" s="252"/>
      <c r="Q107" s="252"/>
      <c r="R107" s="252"/>
      <c r="S107" s="252"/>
      <c r="T107" s="253"/>
      <c r="U107" s="14"/>
      <c r="V107" s="14"/>
      <c r="W107" s="14"/>
      <c r="X107" s="14"/>
      <c r="Y107" s="14"/>
      <c r="Z107" s="14"/>
      <c r="AA107" s="14"/>
      <c r="AB107" s="14"/>
      <c r="AC107" s="14"/>
      <c r="AD107" s="14"/>
      <c r="AE107" s="14"/>
      <c r="AT107" s="254" t="s">
        <v>155</v>
      </c>
      <c r="AU107" s="254" t="s">
        <v>80</v>
      </c>
      <c r="AV107" s="14" t="s">
        <v>80</v>
      </c>
      <c r="AW107" s="14" t="s">
        <v>32</v>
      </c>
      <c r="AX107" s="14" t="s">
        <v>78</v>
      </c>
      <c r="AY107" s="254" t="s">
        <v>144</v>
      </c>
    </row>
    <row r="108" s="12" customFormat="1" ht="22.8" customHeight="1">
      <c r="A108" s="12"/>
      <c r="B108" s="199"/>
      <c r="C108" s="200"/>
      <c r="D108" s="201" t="s">
        <v>70</v>
      </c>
      <c r="E108" s="213" t="s">
        <v>485</v>
      </c>
      <c r="F108" s="213" t="s">
        <v>486</v>
      </c>
      <c r="G108" s="200"/>
      <c r="H108" s="200"/>
      <c r="I108" s="203"/>
      <c r="J108" s="214">
        <f>BK108</f>
        <v>0</v>
      </c>
      <c r="K108" s="200"/>
      <c r="L108" s="205"/>
      <c r="M108" s="206"/>
      <c r="N108" s="207"/>
      <c r="O108" s="207"/>
      <c r="P108" s="208">
        <f>SUM(P109:P119)</f>
        <v>0</v>
      </c>
      <c r="Q108" s="207"/>
      <c r="R108" s="208">
        <f>SUM(R109:R119)</f>
        <v>0</v>
      </c>
      <c r="S108" s="207"/>
      <c r="T108" s="209">
        <f>SUM(T109:T119)</f>
        <v>0</v>
      </c>
      <c r="U108" s="12"/>
      <c r="V108" s="12"/>
      <c r="W108" s="12"/>
      <c r="X108" s="12"/>
      <c r="Y108" s="12"/>
      <c r="Z108" s="12"/>
      <c r="AA108" s="12"/>
      <c r="AB108" s="12"/>
      <c r="AC108" s="12"/>
      <c r="AD108" s="12"/>
      <c r="AE108" s="12"/>
      <c r="AR108" s="210" t="s">
        <v>78</v>
      </c>
      <c r="AT108" s="211" t="s">
        <v>70</v>
      </c>
      <c r="AU108" s="211" t="s">
        <v>78</v>
      </c>
      <c r="AY108" s="210" t="s">
        <v>144</v>
      </c>
      <c r="BK108" s="212">
        <f>SUM(BK109:BK119)</f>
        <v>0</v>
      </c>
    </row>
    <row r="109" s="2" customFormat="1" ht="37.8" customHeight="1">
      <c r="A109" s="40"/>
      <c r="B109" s="41"/>
      <c r="C109" s="215" t="s">
        <v>296</v>
      </c>
      <c r="D109" s="215" t="s">
        <v>146</v>
      </c>
      <c r="E109" s="216" t="s">
        <v>840</v>
      </c>
      <c r="F109" s="217" t="s">
        <v>841</v>
      </c>
      <c r="G109" s="218" t="s">
        <v>149</v>
      </c>
      <c r="H109" s="219">
        <v>59.082999999999998</v>
      </c>
      <c r="I109" s="220"/>
      <c r="J109" s="221">
        <f>ROUND(I109*H109,2)</f>
        <v>0</v>
      </c>
      <c r="K109" s="217" t="s">
        <v>150</v>
      </c>
      <c r="L109" s="46"/>
      <c r="M109" s="222" t="s">
        <v>19</v>
      </c>
      <c r="N109" s="223" t="s">
        <v>42</v>
      </c>
      <c r="O109" s="86"/>
      <c r="P109" s="224">
        <f>O109*H109</f>
        <v>0</v>
      </c>
      <c r="Q109" s="224">
        <v>0</v>
      </c>
      <c r="R109" s="224">
        <f>Q109*H109</f>
        <v>0</v>
      </c>
      <c r="S109" s="224">
        <v>0</v>
      </c>
      <c r="T109" s="225">
        <f>S109*H109</f>
        <v>0</v>
      </c>
      <c r="U109" s="40"/>
      <c r="V109" s="40"/>
      <c r="W109" s="40"/>
      <c r="X109" s="40"/>
      <c r="Y109" s="40"/>
      <c r="Z109" s="40"/>
      <c r="AA109" s="40"/>
      <c r="AB109" s="40"/>
      <c r="AC109" s="40"/>
      <c r="AD109" s="40"/>
      <c r="AE109" s="40"/>
      <c r="AR109" s="226" t="s">
        <v>151</v>
      </c>
      <c r="AT109" s="226" t="s">
        <v>146</v>
      </c>
      <c r="AU109" s="226" t="s">
        <v>80</v>
      </c>
      <c r="AY109" s="19" t="s">
        <v>144</v>
      </c>
      <c r="BE109" s="227">
        <f>IF(N109="základní",J109,0)</f>
        <v>0</v>
      </c>
      <c r="BF109" s="227">
        <f>IF(N109="snížená",J109,0)</f>
        <v>0</v>
      </c>
      <c r="BG109" s="227">
        <f>IF(N109="zákl. přenesená",J109,0)</f>
        <v>0</v>
      </c>
      <c r="BH109" s="227">
        <f>IF(N109="sníž. přenesená",J109,0)</f>
        <v>0</v>
      </c>
      <c r="BI109" s="227">
        <f>IF(N109="nulová",J109,0)</f>
        <v>0</v>
      </c>
      <c r="BJ109" s="19" t="s">
        <v>78</v>
      </c>
      <c r="BK109" s="227">
        <f>ROUND(I109*H109,2)</f>
        <v>0</v>
      </c>
      <c r="BL109" s="19" t="s">
        <v>151</v>
      </c>
      <c r="BM109" s="226" t="s">
        <v>842</v>
      </c>
    </row>
    <row r="110" s="2" customFormat="1">
      <c r="A110" s="40"/>
      <c r="B110" s="41"/>
      <c r="C110" s="42"/>
      <c r="D110" s="228" t="s">
        <v>153</v>
      </c>
      <c r="E110" s="42"/>
      <c r="F110" s="229" t="s">
        <v>843</v>
      </c>
      <c r="G110" s="42"/>
      <c r="H110" s="42"/>
      <c r="I110" s="230"/>
      <c r="J110" s="42"/>
      <c r="K110" s="42"/>
      <c r="L110" s="46"/>
      <c r="M110" s="231"/>
      <c r="N110" s="232"/>
      <c r="O110" s="86"/>
      <c r="P110" s="86"/>
      <c r="Q110" s="86"/>
      <c r="R110" s="86"/>
      <c r="S110" s="86"/>
      <c r="T110" s="87"/>
      <c r="U110" s="40"/>
      <c r="V110" s="40"/>
      <c r="W110" s="40"/>
      <c r="X110" s="40"/>
      <c r="Y110" s="40"/>
      <c r="Z110" s="40"/>
      <c r="AA110" s="40"/>
      <c r="AB110" s="40"/>
      <c r="AC110" s="40"/>
      <c r="AD110" s="40"/>
      <c r="AE110" s="40"/>
      <c r="AT110" s="19" t="s">
        <v>153</v>
      </c>
      <c r="AU110" s="19" t="s">
        <v>80</v>
      </c>
    </row>
    <row r="111" s="13" customFormat="1">
      <c r="A111" s="13"/>
      <c r="B111" s="233"/>
      <c r="C111" s="234"/>
      <c r="D111" s="235" t="s">
        <v>155</v>
      </c>
      <c r="E111" s="236" t="s">
        <v>19</v>
      </c>
      <c r="F111" s="237" t="s">
        <v>844</v>
      </c>
      <c r="G111" s="234"/>
      <c r="H111" s="236" t="s">
        <v>19</v>
      </c>
      <c r="I111" s="238"/>
      <c r="J111" s="234"/>
      <c r="K111" s="234"/>
      <c r="L111" s="239"/>
      <c r="M111" s="240"/>
      <c r="N111" s="241"/>
      <c r="O111" s="241"/>
      <c r="P111" s="241"/>
      <c r="Q111" s="241"/>
      <c r="R111" s="241"/>
      <c r="S111" s="241"/>
      <c r="T111" s="242"/>
      <c r="U111" s="13"/>
      <c r="V111" s="13"/>
      <c r="W111" s="13"/>
      <c r="X111" s="13"/>
      <c r="Y111" s="13"/>
      <c r="Z111" s="13"/>
      <c r="AA111" s="13"/>
      <c r="AB111" s="13"/>
      <c r="AC111" s="13"/>
      <c r="AD111" s="13"/>
      <c r="AE111" s="13"/>
      <c r="AT111" s="243" t="s">
        <v>155</v>
      </c>
      <c r="AU111" s="243" t="s">
        <v>80</v>
      </c>
      <c r="AV111" s="13" t="s">
        <v>78</v>
      </c>
      <c r="AW111" s="13" t="s">
        <v>32</v>
      </c>
      <c r="AX111" s="13" t="s">
        <v>71</v>
      </c>
      <c r="AY111" s="243" t="s">
        <v>144</v>
      </c>
    </row>
    <row r="112" s="14" customFormat="1">
      <c r="A112" s="14"/>
      <c r="B112" s="244"/>
      <c r="C112" s="245"/>
      <c r="D112" s="235" t="s">
        <v>155</v>
      </c>
      <c r="E112" s="246" t="s">
        <v>19</v>
      </c>
      <c r="F112" s="247" t="s">
        <v>845</v>
      </c>
      <c r="G112" s="245"/>
      <c r="H112" s="248">
        <v>0.54000000000000004</v>
      </c>
      <c r="I112" s="249"/>
      <c r="J112" s="245"/>
      <c r="K112" s="245"/>
      <c r="L112" s="250"/>
      <c r="M112" s="251"/>
      <c r="N112" s="252"/>
      <c r="O112" s="252"/>
      <c r="P112" s="252"/>
      <c r="Q112" s="252"/>
      <c r="R112" s="252"/>
      <c r="S112" s="252"/>
      <c r="T112" s="253"/>
      <c r="U112" s="14"/>
      <c r="V112" s="14"/>
      <c r="W112" s="14"/>
      <c r="X112" s="14"/>
      <c r="Y112" s="14"/>
      <c r="Z112" s="14"/>
      <c r="AA112" s="14"/>
      <c r="AB112" s="14"/>
      <c r="AC112" s="14"/>
      <c r="AD112" s="14"/>
      <c r="AE112" s="14"/>
      <c r="AT112" s="254" t="s">
        <v>155</v>
      </c>
      <c r="AU112" s="254" t="s">
        <v>80</v>
      </c>
      <c r="AV112" s="14" t="s">
        <v>80</v>
      </c>
      <c r="AW112" s="14" t="s">
        <v>32</v>
      </c>
      <c r="AX112" s="14" t="s">
        <v>71</v>
      </c>
      <c r="AY112" s="254" t="s">
        <v>144</v>
      </c>
    </row>
    <row r="113" s="14" customFormat="1">
      <c r="A113" s="14"/>
      <c r="B113" s="244"/>
      <c r="C113" s="245"/>
      <c r="D113" s="235" t="s">
        <v>155</v>
      </c>
      <c r="E113" s="246" t="s">
        <v>19</v>
      </c>
      <c r="F113" s="247" t="s">
        <v>846</v>
      </c>
      <c r="G113" s="245"/>
      <c r="H113" s="248">
        <v>2.6379999999999999</v>
      </c>
      <c r="I113" s="249"/>
      <c r="J113" s="245"/>
      <c r="K113" s="245"/>
      <c r="L113" s="250"/>
      <c r="M113" s="251"/>
      <c r="N113" s="252"/>
      <c r="O113" s="252"/>
      <c r="P113" s="252"/>
      <c r="Q113" s="252"/>
      <c r="R113" s="252"/>
      <c r="S113" s="252"/>
      <c r="T113" s="253"/>
      <c r="U113" s="14"/>
      <c r="V113" s="14"/>
      <c r="W113" s="14"/>
      <c r="X113" s="14"/>
      <c r="Y113" s="14"/>
      <c r="Z113" s="14"/>
      <c r="AA113" s="14"/>
      <c r="AB113" s="14"/>
      <c r="AC113" s="14"/>
      <c r="AD113" s="14"/>
      <c r="AE113" s="14"/>
      <c r="AT113" s="254" t="s">
        <v>155</v>
      </c>
      <c r="AU113" s="254" t="s">
        <v>80</v>
      </c>
      <c r="AV113" s="14" t="s">
        <v>80</v>
      </c>
      <c r="AW113" s="14" t="s">
        <v>32</v>
      </c>
      <c r="AX113" s="14" t="s">
        <v>71</v>
      </c>
      <c r="AY113" s="254" t="s">
        <v>144</v>
      </c>
    </row>
    <row r="114" s="14" customFormat="1">
      <c r="A114" s="14"/>
      <c r="B114" s="244"/>
      <c r="C114" s="245"/>
      <c r="D114" s="235" t="s">
        <v>155</v>
      </c>
      <c r="E114" s="246" t="s">
        <v>19</v>
      </c>
      <c r="F114" s="247" t="s">
        <v>847</v>
      </c>
      <c r="G114" s="245"/>
      <c r="H114" s="248">
        <v>2.7410000000000001</v>
      </c>
      <c r="I114" s="249"/>
      <c r="J114" s="245"/>
      <c r="K114" s="245"/>
      <c r="L114" s="250"/>
      <c r="M114" s="251"/>
      <c r="N114" s="252"/>
      <c r="O114" s="252"/>
      <c r="P114" s="252"/>
      <c r="Q114" s="252"/>
      <c r="R114" s="252"/>
      <c r="S114" s="252"/>
      <c r="T114" s="253"/>
      <c r="U114" s="14"/>
      <c r="V114" s="14"/>
      <c r="W114" s="14"/>
      <c r="X114" s="14"/>
      <c r="Y114" s="14"/>
      <c r="Z114" s="14"/>
      <c r="AA114" s="14"/>
      <c r="AB114" s="14"/>
      <c r="AC114" s="14"/>
      <c r="AD114" s="14"/>
      <c r="AE114" s="14"/>
      <c r="AT114" s="254" t="s">
        <v>155</v>
      </c>
      <c r="AU114" s="254" t="s">
        <v>80</v>
      </c>
      <c r="AV114" s="14" t="s">
        <v>80</v>
      </c>
      <c r="AW114" s="14" t="s">
        <v>32</v>
      </c>
      <c r="AX114" s="14" t="s">
        <v>71</v>
      </c>
      <c r="AY114" s="254" t="s">
        <v>144</v>
      </c>
    </row>
    <row r="115" s="14" customFormat="1">
      <c r="A115" s="14"/>
      <c r="B115" s="244"/>
      <c r="C115" s="245"/>
      <c r="D115" s="235" t="s">
        <v>155</v>
      </c>
      <c r="E115" s="246" t="s">
        <v>19</v>
      </c>
      <c r="F115" s="247" t="s">
        <v>848</v>
      </c>
      <c r="G115" s="245"/>
      <c r="H115" s="248">
        <v>17.699999999999999</v>
      </c>
      <c r="I115" s="249"/>
      <c r="J115" s="245"/>
      <c r="K115" s="245"/>
      <c r="L115" s="250"/>
      <c r="M115" s="251"/>
      <c r="N115" s="252"/>
      <c r="O115" s="252"/>
      <c r="P115" s="252"/>
      <c r="Q115" s="252"/>
      <c r="R115" s="252"/>
      <c r="S115" s="252"/>
      <c r="T115" s="253"/>
      <c r="U115" s="14"/>
      <c r="V115" s="14"/>
      <c r="W115" s="14"/>
      <c r="X115" s="14"/>
      <c r="Y115" s="14"/>
      <c r="Z115" s="14"/>
      <c r="AA115" s="14"/>
      <c r="AB115" s="14"/>
      <c r="AC115" s="14"/>
      <c r="AD115" s="14"/>
      <c r="AE115" s="14"/>
      <c r="AT115" s="254" t="s">
        <v>155</v>
      </c>
      <c r="AU115" s="254" t="s">
        <v>80</v>
      </c>
      <c r="AV115" s="14" t="s">
        <v>80</v>
      </c>
      <c r="AW115" s="14" t="s">
        <v>32</v>
      </c>
      <c r="AX115" s="14" t="s">
        <v>71</v>
      </c>
      <c r="AY115" s="254" t="s">
        <v>144</v>
      </c>
    </row>
    <row r="116" s="14" customFormat="1">
      <c r="A116" s="14"/>
      <c r="B116" s="244"/>
      <c r="C116" s="245"/>
      <c r="D116" s="235" t="s">
        <v>155</v>
      </c>
      <c r="E116" s="246" t="s">
        <v>19</v>
      </c>
      <c r="F116" s="247" t="s">
        <v>849</v>
      </c>
      <c r="G116" s="245"/>
      <c r="H116" s="248">
        <v>13.712</v>
      </c>
      <c r="I116" s="249"/>
      <c r="J116" s="245"/>
      <c r="K116" s="245"/>
      <c r="L116" s="250"/>
      <c r="M116" s="251"/>
      <c r="N116" s="252"/>
      <c r="O116" s="252"/>
      <c r="P116" s="252"/>
      <c r="Q116" s="252"/>
      <c r="R116" s="252"/>
      <c r="S116" s="252"/>
      <c r="T116" s="253"/>
      <c r="U116" s="14"/>
      <c r="V116" s="14"/>
      <c r="W116" s="14"/>
      <c r="X116" s="14"/>
      <c r="Y116" s="14"/>
      <c r="Z116" s="14"/>
      <c r="AA116" s="14"/>
      <c r="AB116" s="14"/>
      <c r="AC116" s="14"/>
      <c r="AD116" s="14"/>
      <c r="AE116" s="14"/>
      <c r="AT116" s="254" t="s">
        <v>155</v>
      </c>
      <c r="AU116" s="254" t="s">
        <v>80</v>
      </c>
      <c r="AV116" s="14" t="s">
        <v>80</v>
      </c>
      <c r="AW116" s="14" t="s">
        <v>32</v>
      </c>
      <c r="AX116" s="14" t="s">
        <v>71</v>
      </c>
      <c r="AY116" s="254" t="s">
        <v>144</v>
      </c>
    </row>
    <row r="117" s="14" customFormat="1">
      <c r="A117" s="14"/>
      <c r="B117" s="244"/>
      <c r="C117" s="245"/>
      <c r="D117" s="235" t="s">
        <v>155</v>
      </c>
      <c r="E117" s="246" t="s">
        <v>19</v>
      </c>
      <c r="F117" s="247" t="s">
        <v>850</v>
      </c>
      <c r="G117" s="245"/>
      <c r="H117" s="248">
        <v>1.752</v>
      </c>
      <c r="I117" s="249"/>
      <c r="J117" s="245"/>
      <c r="K117" s="245"/>
      <c r="L117" s="250"/>
      <c r="M117" s="251"/>
      <c r="N117" s="252"/>
      <c r="O117" s="252"/>
      <c r="P117" s="252"/>
      <c r="Q117" s="252"/>
      <c r="R117" s="252"/>
      <c r="S117" s="252"/>
      <c r="T117" s="253"/>
      <c r="U117" s="14"/>
      <c r="V117" s="14"/>
      <c r="W117" s="14"/>
      <c r="X117" s="14"/>
      <c r="Y117" s="14"/>
      <c r="Z117" s="14"/>
      <c r="AA117" s="14"/>
      <c r="AB117" s="14"/>
      <c r="AC117" s="14"/>
      <c r="AD117" s="14"/>
      <c r="AE117" s="14"/>
      <c r="AT117" s="254" t="s">
        <v>155</v>
      </c>
      <c r="AU117" s="254" t="s">
        <v>80</v>
      </c>
      <c r="AV117" s="14" t="s">
        <v>80</v>
      </c>
      <c r="AW117" s="14" t="s">
        <v>32</v>
      </c>
      <c r="AX117" s="14" t="s">
        <v>71</v>
      </c>
      <c r="AY117" s="254" t="s">
        <v>144</v>
      </c>
    </row>
    <row r="118" s="14" customFormat="1">
      <c r="A118" s="14"/>
      <c r="B118" s="244"/>
      <c r="C118" s="245"/>
      <c r="D118" s="235" t="s">
        <v>155</v>
      </c>
      <c r="E118" s="246" t="s">
        <v>19</v>
      </c>
      <c r="F118" s="247" t="s">
        <v>851</v>
      </c>
      <c r="G118" s="245"/>
      <c r="H118" s="248">
        <v>20</v>
      </c>
      <c r="I118" s="249"/>
      <c r="J118" s="245"/>
      <c r="K118" s="245"/>
      <c r="L118" s="250"/>
      <c r="M118" s="251"/>
      <c r="N118" s="252"/>
      <c r="O118" s="252"/>
      <c r="P118" s="252"/>
      <c r="Q118" s="252"/>
      <c r="R118" s="252"/>
      <c r="S118" s="252"/>
      <c r="T118" s="253"/>
      <c r="U118" s="14"/>
      <c r="V118" s="14"/>
      <c r="W118" s="14"/>
      <c r="X118" s="14"/>
      <c r="Y118" s="14"/>
      <c r="Z118" s="14"/>
      <c r="AA118" s="14"/>
      <c r="AB118" s="14"/>
      <c r="AC118" s="14"/>
      <c r="AD118" s="14"/>
      <c r="AE118" s="14"/>
      <c r="AT118" s="254" t="s">
        <v>155</v>
      </c>
      <c r="AU118" s="254" t="s">
        <v>80</v>
      </c>
      <c r="AV118" s="14" t="s">
        <v>80</v>
      </c>
      <c r="AW118" s="14" t="s">
        <v>32</v>
      </c>
      <c r="AX118" s="14" t="s">
        <v>71</v>
      </c>
      <c r="AY118" s="254" t="s">
        <v>144</v>
      </c>
    </row>
    <row r="119" s="16" customFormat="1">
      <c r="A119" s="16"/>
      <c r="B119" s="266"/>
      <c r="C119" s="267"/>
      <c r="D119" s="235" t="s">
        <v>155</v>
      </c>
      <c r="E119" s="268" t="s">
        <v>19</v>
      </c>
      <c r="F119" s="269" t="s">
        <v>202</v>
      </c>
      <c r="G119" s="267"/>
      <c r="H119" s="270">
        <v>59.083000000000006</v>
      </c>
      <c r="I119" s="271"/>
      <c r="J119" s="267"/>
      <c r="K119" s="267"/>
      <c r="L119" s="272"/>
      <c r="M119" s="273"/>
      <c r="N119" s="274"/>
      <c r="O119" s="274"/>
      <c r="P119" s="274"/>
      <c r="Q119" s="274"/>
      <c r="R119" s="274"/>
      <c r="S119" s="274"/>
      <c r="T119" s="275"/>
      <c r="U119" s="16"/>
      <c r="V119" s="16"/>
      <c r="W119" s="16"/>
      <c r="X119" s="16"/>
      <c r="Y119" s="16"/>
      <c r="Z119" s="16"/>
      <c r="AA119" s="16"/>
      <c r="AB119" s="16"/>
      <c r="AC119" s="16"/>
      <c r="AD119" s="16"/>
      <c r="AE119" s="16"/>
      <c r="AT119" s="276" t="s">
        <v>155</v>
      </c>
      <c r="AU119" s="276" t="s">
        <v>80</v>
      </c>
      <c r="AV119" s="16" t="s">
        <v>151</v>
      </c>
      <c r="AW119" s="16" t="s">
        <v>32</v>
      </c>
      <c r="AX119" s="16" t="s">
        <v>78</v>
      </c>
      <c r="AY119" s="276" t="s">
        <v>144</v>
      </c>
    </row>
    <row r="120" s="12" customFormat="1" ht="22.8" customHeight="1">
      <c r="A120" s="12"/>
      <c r="B120" s="199"/>
      <c r="C120" s="200"/>
      <c r="D120" s="201" t="s">
        <v>70</v>
      </c>
      <c r="E120" s="213" t="s">
        <v>741</v>
      </c>
      <c r="F120" s="213" t="s">
        <v>852</v>
      </c>
      <c r="G120" s="200"/>
      <c r="H120" s="200"/>
      <c r="I120" s="203"/>
      <c r="J120" s="214">
        <f>BK120</f>
        <v>0</v>
      </c>
      <c r="K120" s="200"/>
      <c r="L120" s="205"/>
      <c r="M120" s="206"/>
      <c r="N120" s="207"/>
      <c r="O120" s="207"/>
      <c r="P120" s="208">
        <f>SUM(P121:P124)</f>
        <v>0</v>
      </c>
      <c r="Q120" s="207"/>
      <c r="R120" s="208">
        <f>SUM(R121:R124)</f>
        <v>0.0029924999999999999</v>
      </c>
      <c r="S120" s="207"/>
      <c r="T120" s="209">
        <f>SUM(T121:T124)</f>
        <v>0</v>
      </c>
      <c r="U120" s="12"/>
      <c r="V120" s="12"/>
      <c r="W120" s="12"/>
      <c r="X120" s="12"/>
      <c r="Y120" s="12"/>
      <c r="Z120" s="12"/>
      <c r="AA120" s="12"/>
      <c r="AB120" s="12"/>
      <c r="AC120" s="12"/>
      <c r="AD120" s="12"/>
      <c r="AE120" s="12"/>
      <c r="AR120" s="210" t="s">
        <v>78</v>
      </c>
      <c r="AT120" s="211" t="s">
        <v>70</v>
      </c>
      <c r="AU120" s="211" t="s">
        <v>78</v>
      </c>
      <c r="AY120" s="210" t="s">
        <v>144</v>
      </c>
      <c r="BK120" s="212">
        <f>SUM(BK121:BK124)</f>
        <v>0</v>
      </c>
    </row>
    <row r="121" s="2" customFormat="1" ht="37.8" customHeight="1">
      <c r="A121" s="40"/>
      <c r="B121" s="41"/>
      <c r="C121" s="215" t="s">
        <v>724</v>
      </c>
      <c r="D121" s="215" t="s">
        <v>146</v>
      </c>
      <c r="E121" s="216" t="s">
        <v>853</v>
      </c>
      <c r="F121" s="217" t="s">
        <v>854</v>
      </c>
      <c r="G121" s="218" t="s">
        <v>149</v>
      </c>
      <c r="H121" s="219">
        <v>14.25</v>
      </c>
      <c r="I121" s="220"/>
      <c r="J121" s="221">
        <f>ROUND(I121*H121,2)</f>
        <v>0</v>
      </c>
      <c r="K121" s="217" t="s">
        <v>150</v>
      </c>
      <c r="L121" s="46"/>
      <c r="M121" s="222" t="s">
        <v>19</v>
      </c>
      <c r="N121" s="223" t="s">
        <v>42</v>
      </c>
      <c r="O121" s="86"/>
      <c r="P121" s="224">
        <f>O121*H121</f>
        <v>0</v>
      </c>
      <c r="Q121" s="224">
        <v>0.00021000000000000001</v>
      </c>
      <c r="R121" s="224">
        <f>Q121*H121</f>
        <v>0.0029924999999999999</v>
      </c>
      <c r="S121" s="224">
        <v>0</v>
      </c>
      <c r="T121" s="225">
        <f>S121*H121</f>
        <v>0</v>
      </c>
      <c r="U121" s="40"/>
      <c r="V121" s="40"/>
      <c r="W121" s="40"/>
      <c r="X121" s="40"/>
      <c r="Y121" s="40"/>
      <c r="Z121" s="40"/>
      <c r="AA121" s="40"/>
      <c r="AB121" s="40"/>
      <c r="AC121" s="40"/>
      <c r="AD121" s="40"/>
      <c r="AE121" s="40"/>
      <c r="AR121" s="226" t="s">
        <v>151</v>
      </c>
      <c r="AT121" s="226" t="s">
        <v>146</v>
      </c>
      <c r="AU121" s="226" t="s">
        <v>80</v>
      </c>
      <c r="AY121" s="19" t="s">
        <v>144</v>
      </c>
      <c r="BE121" s="227">
        <f>IF(N121="základní",J121,0)</f>
        <v>0</v>
      </c>
      <c r="BF121" s="227">
        <f>IF(N121="snížená",J121,0)</f>
        <v>0</v>
      </c>
      <c r="BG121" s="227">
        <f>IF(N121="zákl. přenesená",J121,0)</f>
        <v>0</v>
      </c>
      <c r="BH121" s="227">
        <f>IF(N121="sníž. přenesená",J121,0)</f>
        <v>0</v>
      </c>
      <c r="BI121" s="227">
        <f>IF(N121="nulová",J121,0)</f>
        <v>0</v>
      </c>
      <c r="BJ121" s="19" t="s">
        <v>78</v>
      </c>
      <c r="BK121" s="227">
        <f>ROUND(I121*H121,2)</f>
        <v>0</v>
      </c>
      <c r="BL121" s="19" t="s">
        <v>151</v>
      </c>
      <c r="BM121" s="226" t="s">
        <v>855</v>
      </c>
    </row>
    <row r="122" s="2" customFormat="1">
      <c r="A122" s="40"/>
      <c r="B122" s="41"/>
      <c r="C122" s="42"/>
      <c r="D122" s="228" t="s">
        <v>153</v>
      </c>
      <c r="E122" s="42"/>
      <c r="F122" s="229" t="s">
        <v>856</v>
      </c>
      <c r="G122" s="42"/>
      <c r="H122" s="42"/>
      <c r="I122" s="230"/>
      <c r="J122" s="42"/>
      <c r="K122" s="42"/>
      <c r="L122" s="46"/>
      <c r="M122" s="231"/>
      <c r="N122" s="232"/>
      <c r="O122" s="86"/>
      <c r="P122" s="86"/>
      <c r="Q122" s="86"/>
      <c r="R122" s="86"/>
      <c r="S122" s="86"/>
      <c r="T122" s="87"/>
      <c r="U122" s="40"/>
      <c r="V122" s="40"/>
      <c r="W122" s="40"/>
      <c r="X122" s="40"/>
      <c r="Y122" s="40"/>
      <c r="Z122" s="40"/>
      <c r="AA122" s="40"/>
      <c r="AB122" s="40"/>
      <c r="AC122" s="40"/>
      <c r="AD122" s="40"/>
      <c r="AE122" s="40"/>
      <c r="AT122" s="19" t="s">
        <v>153</v>
      </c>
      <c r="AU122" s="19" t="s">
        <v>80</v>
      </c>
    </row>
    <row r="123" s="13" customFormat="1">
      <c r="A123" s="13"/>
      <c r="B123" s="233"/>
      <c r="C123" s="234"/>
      <c r="D123" s="235" t="s">
        <v>155</v>
      </c>
      <c r="E123" s="236" t="s">
        <v>19</v>
      </c>
      <c r="F123" s="237" t="s">
        <v>857</v>
      </c>
      <c r="G123" s="234"/>
      <c r="H123" s="236" t="s">
        <v>19</v>
      </c>
      <c r="I123" s="238"/>
      <c r="J123" s="234"/>
      <c r="K123" s="234"/>
      <c r="L123" s="239"/>
      <c r="M123" s="240"/>
      <c r="N123" s="241"/>
      <c r="O123" s="241"/>
      <c r="P123" s="241"/>
      <c r="Q123" s="241"/>
      <c r="R123" s="241"/>
      <c r="S123" s="241"/>
      <c r="T123" s="242"/>
      <c r="U123" s="13"/>
      <c r="V123" s="13"/>
      <c r="W123" s="13"/>
      <c r="X123" s="13"/>
      <c r="Y123" s="13"/>
      <c r="Z123" s="13"/>
      <c r="AA123" s="13"/>
      <c r="AB123" s="13"/>
      <c r="AC123" s="13"/>
      <c r="AD123" s="13"/>
      <c r="AE123" s="13"/>
      <c r="AT123" s="243" t="s">
        <v>155</v>
      </c>
      <c r="AU123" s="243" t="s">
        <v>80</v>
      </c>
      <c r="AV123" s="13" t="s">
        <v>78</v>
      </c>
      <c r="AW123" s="13" t="s">
        <v>32</v>
      </c>
      <c r="AX123" s="13" t="s">
        <v>71</v>
      </c>
      <c r="AY123" s="243" t="s">
        <v>144</v>
      </c>
    </row>
    <row r="124" s="14" customFormat="1">
      <c r="A124" s="14"/>
      <c r="B124" s="244"/>
      <c r="C124" s="245"/>
      <c r="D124" s="235" t="s">
        <v>155</v>
      </c>
      <c r="E124" s="246" t="s">
        <v>19</v>
      </c>
      <c r="F124" s="247" t="s">
        <v>858</v>
      </c>
      <c r="G124" s="245"/>
      <c r="H124" s="248">
        <v>14.25</v>
      </c>
      <c r="I124" s="249"/>
      <c r="J124" s="245"/>
      <c r="K124" s="245"/>
      <c r="L124" s="250"/>
      <c r="M124" s="251"/>
      <c r="N124" s="252"/>
      <c r="O124" s="252"/>
      <c r="P124" s="252"/>
      <c r="Q124" s="252"/>
      <c r="R124" s="252"/>
      <c r="S124" s="252"/>
      <c r="T124" s="253"/>
      <c r="U124" s="14"/>
      <c r="V124" s="14"/>
      <c r="W124" s="14"/>
      <c r="X124" s="14"/>
      <c r="Y124" s="14"/>
      <c r="Z124" s="14"/>
      <c r="AA124" s="14"/>
      <c r="AB124" s="14"/>
      <c r="AC124" s="14"/>
      <c r="AD124" s="14"/>
      <c r="AE124" s="14"/>
      <c r="AT124" s="254" t="s">
        <v>155</v>
      </c>
      <c r="AU124" s="254" t="s">
        <v>80</v>
      </c>
      <c r="AV124" s="14" t="s">
        <v>80</v>
      </c>
      <c r="AW124" s="14" t="s">
        <v>32</v>
      </c>
      <c r="AX124" s="14" t="s">
        <v>78</v>
      </c>
      <c r="AY124" s="254" t="s">
        <v>144</v>
      </c>
    </row>
    <row r="125" s="12" customFormat="1" ht="22.8" customHeight="1">
      <c r="A125" s="12"/>
      <c r="B125" s="199"/>
      <c r="C125" s="200"/>
      <c r="D125" s="201" t="s">
        <v>70</v>
      </c>
      <c r="E125" s="213" t="s">
        <v>747</v>
      </c>
      <c r="F125" s="213" t="s">
        <v>859</v>
      </c>
      <c r="G125" s="200"/>
      <c r="H125" s="200"/>
      <c r="I125" s="203"/>
      <c r="J125" s="214">
        <f>BK125</f>
        <v>0</v>
      </c>
      <c r="K125" s="200"/>
      <c r="L125" s="205"/>
      <c r="M125" s="206"/>
      <c r="N125" s="207"/>
      <c r="O125" s="207"/>
      <c r="P125" s="208">
        <f>SUM(P126:P129)</f>
        <v>0</v>
      </c>
      <c r="Q125" s="207"/>
      <c r="R125" s="208">
        <f>SUM(R126:R129)</f>
        <v>0.0024000000000000002</v>
      </c>
      <c r="S125" s="207"/>
      <c r="T125" s="209">
        <f>SUM(T126:T129)</f>
        <v>0</v>
      </c>
      <c r="U125" s="12"/>
      <c r="V125" s="12"/>
      <c r="W125" s="12"/>
      <c r="X125" s="12"/>
      <c r="Y125" s="12"/>
      <c r="Z125" s="12"/>
      <c r="AA125" s="12"/>
      <c r="AB125" s="12"/>
      <c r="AC125" s="12"/>
      <c r="AD125" s="12"/>
      <c r="AE125" s="12"/>
      <c r="AR125" s="210" t="s">
        <v>78</v>
      </c>
      <c r="AT125" s="211" t="s">
        <v>70</v>
      </c>
      <c r="AU125" s="211" t="s">
        <v>78</v>
      </c>
      <c r="AY125" s="210" t="s">
        <v>144</v>
      </c>
      <c r="BK125" s="212">
        <f>SUM(BK126:BK129)</f>
        <v>0</v>
      </c>
    </row>
    <row r="126" s="2" customFormat="1" ht="37.8" customHeight="1">
      <c r="A126" s="40"/>
      <c r="B126" s="41"/>
      <c r="C126" s="215" t="s">
        <v>403</v>
      </c>
      <c r="D126" s="215" t="s">
        <v>146</v>
      </c>
      <c r="E126" s="216" t="s">
        <v>860</v>
      </c>
      <c r="F126" s="217" t="s">
        <v>861</v>
      </c>
      <c r="G126" s="218" t="s">
        <v>149</v>
      </c>
      <c r="H126" s="219">
        <v>60</v>
      </c>
      <c r="I126" s="220"/>
      <c r="J126" s="221">
        <f>ROUND(I126*H126,2)</f>
        <v>0</v>
      </c>
      <c r="K126" s="217" t="s">
        <v>150</v>
      </c>
      <c r="L126" s="46"/>
      <c r="M126" s="222" t="s">
        <v>19</v>
      </c>
      <c r="N126" s="223" t="s">
        <v>42</v>
      </c>
      <c r="O126" s="86"/>
      <c r="P126" s="224">
        <f>O126*H126</f>
        <v>0</v>
      </c>
      <c r="Q126" s="224">
        <v>4.0000000000000003E-05</v>
      </c>
      <c r="R126" s="224">
        <f>Q126*H126</f>
        <v>0.0024000000000000002</v>
      </c>
      <c r="S126" s="224">
        <v>0</v>
      </c>
      <c r="T126" s="225">
        <f>S126*H126</f>
        <v>0</v>
      </c>
      <c r="U126" s="40"/>
      <c r="V126" s="40"/>
      <c r="W126" s="40"/>
      <c r="X126" s="40"/>
      <c r="Y126" s="40"/>
      <c r="Z126" s="40"/>
      <c r="AA126" s="40"/>
      <c r="AB126" s="40"/>
      <c r="AC126" s="40"/>
      <c r="AD126" s="40"/>
      <c r="AE126" s="40"/>
      <c r="AR126" s="226" t="s">
        <v>151</v>
      </c>
      <c r="AT126" s="226" t="s">
        <v>146</v>
      </c>
      <c r="AU126" s="226" t="s">
        <v>80</v>
      </c>
      <c r="AY126" s="19" t="s">
        <v>144</v>
      </c>
      <c r="BE126" s="227">
        <f>IF(N126="základní",J126,0)</f>
        <v>0</v>
      </c>
      <c r="BF126" s="227">
        <f>IF(N126="snížená",J126,0)</f>
        <v>0</v>
      </c>
      <c r="BG126" s="227">
        <f>IF(N126="zákl. přenesená",J126,0)</f>
        <v>0</v>
      </c>
      <c r="BH126" s="227">
        <f>IF(N126="sníž. přenesená",J126,0)</f>
        <v>0</v>
      </c>
      <c r="BI126" s="227">
        <f>IF(N126="nulová",J126,0)</f>
        <v>0</v>
      </c>
      <c r="BJ126" s="19" t="s">
        <v>78</v>
      </c>
      <c r="BK126" s="227">
        <f>ROUND(I126*H126,2)</f>
        <v>0</v>
      </c>
      <c r="BL126" s="19" t="s">
        <v>151</v>
      </c>
      <c r="BM126" s="226" t="s">
        <v>862</v>
      </c>
    </row>
    <row r="127" s="2" customFormat="1">
      <c r="A127" s="40"/>
      <c r="B127" s="41"/>
      <c r="C127" s="42"/>
      <c r="D127" s="228" t="s">
        <v>153</v>
      </c>
      <c r="E127" s="42"/>
      <c r="F127" s="229" t="s">
        <v>863</v>
      </c>
      <c r="G127" s="42"/>
      <c r="H127" s="42"/>
      <c r="I127" s="230"/>
      <c r="J127" s="42"/>
      <c r="K127" s="42"/>
      <c r="L127" s="46"/>
      <c r="M127" s="231"/>
      <c r="N127" s="232"/>
      <c r="O127" s="86"/>
      <c r="P127" s="86"/>
      <c r="Q127" s="86"/>
      <c r="R127" s="86"/>
      <c r="S127" s="86"/>
      <c r="T127" s="87"/>
      <c r="U127" s="40"/>
      <c r="V127" s="40"/>
      <c r="W127" s="40"/>
      <c r="X127" s="40"/>
      <c r="Y127" s="40"/>
      <c r="Z127" s="40"/>
      <c r="AA127" s="40"/>
      <c r="AB127" s="40"/>
      <c r="AC127" s="40"/>
      <c r="AD127" s="40"/>
      <c r="AE127" s="40"/>
      <c r="AT127" s="19" t="s">
        <v>153</v>
      </c>
      <c r="AU127" s="19" t="s">
        <v>80</v>
      </c>
    </row>
    <row r="128" s="13" customFormat="1">
      <c r="A128" s="13"/>
      <c r="B128" s="233"/>
      <c r="C128" s="234"/>
      <c r="D128" s="235" t="s">
        <v>155</v>
      </c>
      <c r="E128" s="236" t="s">
        <v>19</v>
      </c>
      <c r="F128" s="237" t="s">
        <v>864</v>
      </c>
      <c r="G128" s="234"/>
      <c r="H128" s="236" t="s">
        <v>19</v>
      </c>
      <c r="I128" s="238"/>
      <c r="J128" s="234"/>
      <c r="K128" s="234"/>
      <c r="L128" s="239"/>
      <c r="M128" s="240"/>
      <c r="N128" s="241"/>
      <c r="O128" s="241"/>
      <c r="P128" s="241"/>
      <c r="Q128" s="241"/>
      <c r="R128" s="241"/>
      <c r="S128" s="241"/>
      <c r="T128" s="242"/>
      <c r="U128" s="13"/>
      <c r="V128" s="13"/>
      <c r="W128" s="13"/>
      <c r="X128" s="13"/>
      <c r="Y128" s="13"/>
      <c r="Z128" s="13"/>
      <c r="AA128" s="13"/>
      <c r="AB128" s="13"/>
      <c r="AC128" s="13"/>
      <c r="AD128" s="13"/>
      <c r="AE128" s="13"/>
      <c r="AT128" s="243" t="s">
        <v>155</v>
      </c>
      <c r="AU128" s="243" t="s">
        <v>80</v>
      </c>
      <c r="AV128" s="13" t="s">
        <v>78</v>
      </c>
      <c r="AW128" s="13" t="s">
        <v>32</v>
      </c>
      <c r="AX128" s="13" t="s">
        <v>71</v>
      </c>
      <c r="AY128" s="243" t="s">
        <v>144</v>
      </c>
    </row>
    <row r="129" s="14" customFormat="1">
      <c r="A129" s="14"/>
      <c r="B129" s="244"/>
      <c r="C129" s="245"/>
      <c r="D129" s="235" t="s">
        <v>155</v>
      </c>
      <c r="E129" s="246" t="s">
        <v>19</v>
      </c>
      <c r="F129" s="247" t="s">
        <v>865</v>
      </c>
      <c r="G129" s="245"/>
      <c r="H129" s="248">
        <v>60</v>
      </c>
      <c r="I129" s="249"/>
      <c r="J129" s="245"/>
      <c r="K129" s="245"/>
      <c r="L129" s="250"/>
      <c r="M129" s="251"/>
      <c r="N129" s="252"/>
      <c r="O129" s="252"/>
      <c r="P129" s="252"/>
      <c r="Q129" s="252"/>
      <c r="R129" s="252"/>
      <c r="S129" s="252"/>
      <c r="T129" s="253"/>
      <c r="U129" s="14"/>
      <c r="V129" s="14"/>
      <c r="W129" s="14"/>
      <c r="X129" s="14"/>
      <c r="Y129" s="14"/>
      <c r="Z129" s="14"/>
      <c r="AA129" s="14"/>
      <c r="AB129" s="14"/>
      <c r="AC129" s="14"/>
      <c r="AD129" s="14"/>
      <c r="AE129" s="14"/>
      <c r="AT129" s="254" t="s">
        <v>155</v>
      </c>
      <c r="AU129" s="254" t="s">
        <v>80</v>
      </c>
      <c r="AV129" s="14" t="s">
        <v>80</v>
      </c>
      <c r="AW129" s="14" t="s">
        <v>32</v>
      </c>
      <c r="AX129" s="14" t="s">
        <v>78</v>
      </c>
      <c r="AY129" s="254" t="s">
        <v>144</v>
      </c>
    </row>
    <row r="130" s="12" customFormat="1" ht="22.8" customHeight="1">
      <c r="A130" s="12"/>
      <c r="B130" s="199"/>
      <c r="C130" s="200"/>
      <c r="D130" s="201" t="s">
        <v>70</v>
      </c>
      <c r="E130" s="213" t="s">
        <v>672</v>
      </c>
      <c r="F130" s="213" t="s">
        <v>673</v>
      </c>
      <c r="G130" s="200"/>
      <c r="H130" s="200"/>
      <c r="I130" s="203"/>
      <c r="J130" s="214">
        <f>BK130</f>
        <v>0</v>
      </c>
      <c r="K130" s="200"/>
      <c r="L130" s="205"/>
      <c r="M130" s="206"/>
      <c r="N130" s="207"/>
      <c r="O130" s="207"/>
      <c r="P130" s="208">
        <f>SUM(P131:P133)</f>
        <v>0</v>
      </c>
      <c r="Q130" s="207"/>
      <c r="R130" s="208">
        <f>SUM(R131:R133)</f>
        <v>0</v>
      </c>
      <c r="S130" s="207"/>
      <c r="T130" s="209">
        <f>SUM(T131:T133)</f>
        <v>0.22999999999999998</v>
      </c>
      <c r="U130" s="12"/>
      <c r="V130" s="12"/>
      <c r="W130" s="12"/>
      <c r="X130" s="12"/>
      <c r="Y130" s="12"/>
      <c r="Z130" s="12"/>
      <c r="AA130" s="12"/>
      <c r="AB130" s="12"/>
      <c r="AC130" s="12"/>
      <c r="AD130" s="12"/>
      <c r="AE130" s="12"/>
      <c r="AR130" s="210" t="s">
        <v>78</v>
      </c>
      <c r="AT130" s="211" t="s">
        <v>70</v>
      </c>
      <c r="AU130" s="211" t="s">
        <v>78</v>
      </c>
      <c r="AY130" s="210" t="s">
        <v>144</v>
      </c>
      <c r="BK130" s="212">
        <f>SUM(BK131:BK133)</f>
        <v>0</v>
      </c>
    </row>
    <row r="131" s="2" customFormat="1" ht="37.8" customHeight="1">
      <c r="A131" s="40"/>
      <c r="B131" s="41"/>
      <c r="C131" s="215" t="s">
        <v>429</v>
      </c>
      <c r="D131" s="215" t="s">
        <v>146</v>
      </c>
      <c r="E131" s="216" t="s">
        <v>866</v>
      </c>
      <c r="F131" s="217" t="s">
        <v>867</v>
      </c>
      <c r="G131" s="218" t="s">
        <v>149</v>
      </c>
      <c r="H131" s="219">
        <v>5</v>
      </c>
      <c r="I131" s="220"/>
      <c r="J131" s="221">
        <f>ROUND(I131*H131,2)</f>
        <v>0</v>
      </c>
      <c r="K131" s="217" t="s">
        <v>150</v>
      </c>
      <c r="L131" s="46"/>
      <c r="M131" s="222" t="s">
        <v>19</v>
      </c>
      <c r="N131" s="223" t="s">
        <v>42</v>
      </c>
      <c r="O131" s="86"/>
      <c r="P131" s="224">
        <f>O131*H131</f>
        <v>0</v>
      </c>
      <c r="Q131" s="224">
        <v>0</v>
      </c>
      <c r="R131" s="224">
        <f>Q131*H131</f>
        <v>0</v>
      </c>
      <c r="S131" s="224">
        <v>0.045999999999999999</v>
      </c>
      <c r="T131" s="225">
        <f>S131*H131</f>
        <v>0.22999999999999998</v>
      </c>
      <c r="U131" s="40"/>
      <c r="V131" s="40"/>
      <c r="W131" s="40"/>
      <c r="X131" s="40"/>
      <c r="Y131" s="40"/>
      <c r="Z131" s="40"/>
      <c r="AA131" s="40"/>
      <c r="AB131" s="40"/>
      <c r="AC131" s="40"/>
      <c r="AD131" s="40"/>
      <c r="AE131" s="40"/>
      <c r="AR131" s="226" t="s">
        <v>151</v>
      </c>
      <c r="AT131" s="226" t="s">
        <v>146</v>
      </c>
      <c r="AU131" s="226" t="s">
        <v>80</v>
      </c>
      <c r="AY131" s="19" t="s">
        <v>144</v>
      </c>
      <c r="BE131" s="227">
        <f>IF(N131="základní",J131,0)</f>
        <v>0</v>
      </c>
      <c r="BF131" s="227">
        <f>IF(N131="snížená",J131,0)</f>
        <v>0</v>
      </c>
      <c r="BG131" s="227">
        <f>IF(N131="zákl. přenesená",J131,0)</f>
        <v>0</v>
      </c>
      <c r="BH131" s="227">
        <f>IF(N131="sníž. přenesená",J131,0)</f>
        <v>0</v>
      </c>
      <c r="BI131" s="227">
        <f>IF(N131="nulová",J131,0)</f>
        <v>0</v>
      </c>
      <c r="BJ131" s="19" t="s">
        <v>78</v>
      </c>
      <c r="BK131" s="227">
        <f>ROUND(I131*H131,2)</f>
        <v>0</v>
      </c>
      <c r="BL131" s="19" t="s">
        <v>151</v>
      </c>
      <c r="BM131" s="226" t="s">
        <v>868</v>
      </c>
    </row>
    <row r="132" s="2" customFormat="1">
      <c r="A132" s="40"/>
      <c r="B132" s="41"/>
      <c r="C132" s="42"/>
      <c r="D132" s="228" t="s">
        <v>153</v>
      </c>
      <c r="E132" s="42"/>
      <c r="F132" s="229" t="s">
        <v>869</v>
      </c>
      <c r="G132" s="42"/>
      <c r="H132" s="42"/>
      <c r="I132" s="230"/>
      <c r="J132" s="42"/>
      <c r="K132" s="42"/>
      <c r="L132" s="46"/>
      <c r="M132" s="231"/>
      <c r="N132" s="232"/>
      <c r="O132" s="86"/>
      <c r="P132" s="86"/>
      <c r="Q132" s="86"/>
      <c r="R132" s="86"/>
      <c r="S132" s="86"/>
      <c r="T132" s="87"/>
      <c r="U132" s="40"/>
      <c r="V132" s="40"/>
      <c r="W132" s="40"/>
      <c r="X132" s="40"/>
      <c r="Y132" s="40"/>
      <c r="Z132" s="40"/>
      <c r="AA132" s="40"/>
      <c r="AB132" s="40"/>
      <c r="AC132" s="40"/>
      <c r="AD132" s="40"/>
      <c r="AE132" s="40"/>
      <c r="AT132" s="19" t="s">
        <v>153</v>
      </c>
      <c r="AU132" s="19" t="s">
        <v>80</v>
      </c>
    </row>
    <row r="133" s="14" customFormat="1">
      <c r="A133" s="14"/>
      <c r="B133" s="244"/>
      <c r="C133" s="245"/>
      <c r="D133" s="235" t="s">
        <v>155</v>
      </c>
      <c r="E133" s="246" t="s">
        <v>19</v>
      </c>
      <c r="F133" s="247" t="s">
        <v>870</v>
      </c>
      <c r="G133" s="245"/>
      <c r="H133" s="248">
        <v>5</v>
      </c>
      <c r="I133" s="249"/>
      <c r="J133" s="245"/>
      <c r="K133" s="245"/>
      <c r="L133" s="250"/>
      <c r="M133" s="251"/>
      <c r="N133" s="252"/>
      <c r="O133" s="252"/>
      <c r="P133" s="252"/>
      <c r="Q133" s="252"/>
      <c r="R133" s="252"/>
      <c r="S133" s="252"/>
      <c r="T133" s="253"/>
      <c r="U133" s="14"/>
      <c r="V133" s="14"/>
      <c r="W133" s="14"/>
      <c r="X133" s="14"/>
      <c r="Y133" s="14"/>
      <c r="Z133" s="14"/>
      <c r="AA133" s="14"/>
      <c r="AB133" s="14"/>
      <c r="AC133" s="14"/>
      <c r="AD133" s="14"/>
      <c r="AE133" s="14"/>
      <c r="AT133" s="254" t="s">
        <v>155</v>
      </c>
      <c r="AU133" s="254" t="s">
        <v>80</v>
      </c>
      <c r="AV133" s="14" t="s">
        <v>80</v>
      </c>
      <c r="AW133" s="14" t="s">
        <v>32</v>
      </c>
      <c r="AX133" s="14" t="s">
        <v>78</v>
      </c>
      <c r="AY133" s="254" t="s">
        <v>144</v>
      </c>
    </row>
    <row r="134" s="12" customFormat="1" ht="22.8" customHeight="1">
      <c r="A134" s="12"/>
      <c r="B134" s="199"/>
      <c r="C134" s="200"/>
      <c r="D134" s="201" t="s">
        <v>70</v>
      </c>
      <c r="E134" s="213" t="s">
        <v>729</v>
      </c>
      <c r="F134" s="213" t="s">
        <v>730</v>
      </c>
      <c r="G134" s="200"/>
      <c r="H134" s="200"/>
      <c r="I134" s="203"/>
      <c r="J134" s="214">
        <f>BK134</f>
        <v>0</v>
      </c>
      <c r="K134" s="200"/>
      <c r="L134" s="205"/>
      <c r="M134" s="206"/>
      <c r="N134" s="207"/>
      <c r="O134" s="207"/>
      <c r="P134" s="208">
        <f>SUM(P135:P144)</f>
        <v>0</v>
      </c>
      <c r="Q134" s="207"/>
      <c r="R134" s="208">
        <f>SUM(R135:R144)</f>
        <v>0</v>
      </c>
      <c r="S134" s="207"/>
      <c r="T134" s="209">
        <f>SUM(T135:T144)</f>
        <v>0</v>
      </c>
      <c r="U134" s="12"/>
      <c r="V134" s="12"/>
      <c r="W134" s="12"/>
      <c r="X134" s="12"/>
      <c r="Y134" s="12"/>
      <c r="Z134" s="12"/>
      <c r="AA134" s="12"/>
      <c r="AB134" s="12"/>
      <c r="AC134" s="12"/>
      <c r="AD134" s="12"/>
      <c r="AE134" s="12"/>
      <c r="AR134" s="210" t="s">
        <v>78</v>
      </c>
      <c r="AT134" s="211" t="s">
        <v>70</v>
      </c>
      <c r="AU134" s="211" t="s">
        <v>78</v>
      </c>
      <c r="AY134" s="210" t="s">
        <v>144</v>
      </c>
      <c r="BK134" s="212">
        <f>SUM(BK135:BK144)</f>
        <v>0</v>
      </c>
    </row>
    <row r="135" s="2" customFormat="1" ht="37.8" customHeight="1">
      <c r="A135" s="40"/>
      <c r="B135" s="41"/>
      <c r="C135" s="215" t="s">
        <v>469</v>
      </c>
      <c r="D135" s="215" t="s">
        <v>146</v>
      </c>
      <c r="E135" s="216" t="s">
        <v>871</v>
      </c>
      <c r="F135" s="217" t="s">
        <v>872</v>
      </c>
      <c r="G135" s="218" t="s">
        <v>161</v>
      </c>
      <c r="H135" s="219">
        <v>0.27000000000000002</v>
      </c>
      <c r="I135" s="220"/>
      <c r="J135" s="221">
        <f>ROUND(I135*H135,2)</f>
        <v>0</v>
      </c>
      <c r="K135" s="217" t="s">
        <v>150</v>
      </c>
      <c r="L135" s="46"/>
      <c r="M135" s="222" t="s">
        <v>19</v>
      </c>
      <c r="N135" s="223" t="s">
        <v>42</v>
      </c>
      <c r="O135" s="86"/>
      <c r="P135" s="224">
        <f>O135*H135</f>
        <v>0</v>
      </c>
      <c r="Q135" s="224">
        <v>0</v>
      </c>
      <c r="R135" s="224">
        <f>Q135*H135</f>
        <v>0</v>
      </c>
      <c r="S135" s="224">
        <v>0</v>
      </c>
      <c r="T135" s="225">
        <f>S135*H135</f>
        <v>0</v>
      </c>
      <c r="U135" s="40"/>
      <c r="V135" s="40"/>
      <c r="W135" s="40"/>
      <c r="X135" s="40"/>
      <c r="Y135" s="40"/>
      <c r="Z135" s="40"/>
      <c r="AA135" s="40"/>
      <c r="AB135" s="40"/>
      <c r="AC135" s="40"/>
      <c r="AD135" s="40"/>
      <c r="AE135" s="40"/>
      <c r="AR135" s="226" t="s">
        <v>151</v>
      </c>
      <c r="AT135" s="226" t="s">
        <v>146</v>
      </c>
      <c r="AU135" s="226" t="s">
        <v>80</v>
      </c>
      <c r="AY135" s="19" t="s">
        <v>144</v>
      </c>
      <c r="BE135" s="227">
        <f>IF(N135="základní",J135,0)</f>
        <v>0</v>
      </c>
      <c r="BF135" s="227">
        <f>IF(N135="snížená",J135,0)</f>
        <v>0</v>
      </c>
      <c r="BG135" s="227">
        <f>IF(N135="zákl. přenesená",J135,0)</f>
        <v>0</v>
      </c>
      <c r="BH135" s="227">
        <f>IF(N135="sníž. přenesená",J135,0)</f>
        <v>0</v>
      </c>
      <c r="BI135" s="227">
        <f>IF(N135="nulová",J135,0)</f>
        <v>0</v>
      </c>
      <c r="BJ135" s="19" t="s">
        <v>78</v>
      </c>
      <c r="BK135" s="227">
        <f>ROUND(I135*H135,2)</f>
        <v>0</v>
      </c>
      <c r="BL135" s="19" t="s">
        <v>151</v>
      </c>
      <c r="BM135" s="226" t="s">
        <v>873</v>
      </c>
    </row>
    <row r="136" s="2" customFormat="1">
      <c r="A136" s="40"/>
      <c r="B136" s="41"/>
      <c r="C136" s="42"/>
      <c r="D136" s="228" t="s">
        <v>153</v>
      </c>
      <c r="E136" s="42"/>
      <c r="F136" s="229" t="s">
        <v>874</v>
      </c>
      <c r="G136" s="42"/>
      <c r="H136" s="42"/>
      <c r="I136" s="230"/>
      <c r="J136" s="42"/>
      <c r="K136" s="42"/>
      <c r="L136" s="46"/>
      <c r="M136" s="231"/>
      <c r="N136" s="232"/>
      <c r="O136" s="86"/>
      <c r="P136" s="86"/>
      <c r="Q136" s="86"/>
      <c r="R136" s="86"/>
      <c r="S136" s="86"/>
      <c r="T136" s="87"/>
      <c r="U136" s="40"/>
      <c r="V136" s="40"/>
      <c r="W136" s="40"/>
      <c r="X136" s="40"/>
      <c r="Y136" s="40"/>
      <c r="Z136" s="40"/>
      <c r="AA136" s="40"/>
      <c r="AB136" s="40"/>
      <c r="AC136" s="40"/>
      <c r="AD136" s="40"/>
      <c r="AE136" s="40"/>
      <c r="AT136" s="19" t="s">
        <v>153</v>
      </c>
      <c r="AU136" s="19" t="s">
        <v>80</v>
      </c>
    </row>
    <row r="137" s="2" customFormat="1" ht="33" customHeight="1">
      <c r="A137" s="40"/>
      <c r="B137" s="41"/>
      <c r="C137" s="215" t="s">
        <v>476</v>
      </c>
      <c r="D137" s="215" t="s">
        <v>146</v>
      </c>
      <c r="E137" s="216" t="s">
        <v>737</v>
      </c>
      <c r="F137" s="217" t="s">
        <v>738</v>
      </c>
      <c r="G137" s="218" t="s">
        <v>161</v>
      </c>
      <c r="H137" s="219">
        <v>0.27000000000000002</v>
      </c>
      <c r="I137" s="220"/>
      <c r="J137" s="221">
        <f>ROUND(I137*H137,2)</f>
        <v>0</v>
      </c>
      <c r="K137" s="217" t="s">
        <v>150</v>
      </c>
      <c r="L137" s="46"/>
      <c r="M137" s="222" t="s">
        <v>19</v>
      </c>
      <c r="N137" s="223" t="s">
        <v>42</v>
      </c>
      <c r="O137" s="86"/>
      <c r="P137" s="224">
        <f>O137*H137</f>
        <v>0</v>
      </c>
      <c r="Q137" s="224">
        <v>0</v>
      </c>
      <c r="R137" s="224">
        <f>Q137*H137</f>
        <v>0</v>
      </c>
      <c r="S137" s="224">
        <v>0</v>
      </c>
      <c r="T137" s="225">
        <f>S137*H137</f>
        <v>0</v>
      </c>
      <c r="U137" s="40"/>
      <c r="V137" s="40"/>
      <c r="W137" s="40"/>
      <c r="X137" s="40"/>
      <c r="Y137" s="40"/>
      <c r="Z137" s="40"/>
      <c r="AA137" s="40"/>
      <c r="AB137" s="40"/>
      <c r="AC137" s="40"/>
      <c r="AD137" s="40"/>
      <c r="AE137" s="40"/>
      <c r="AR137" s="226" t="s">
        <v>151</v>
      </c>
      <c r="AT137" s="226" t="s">
        <v>146</v>
      </c>
      <c r="AU137" s="226" t="s">
        <v>80</v>
      </c>
      <c r="AY137" s="19" t="s">
        <v>144</v>
      </c>
      <c r="BE137" s="227">
        <f>IF(N137="základní",J137,0)</f>
        <v>0</v>
      </c>
      <c r="BF137" s="227">
        <f>IF(N137="snížená",J137,0)</f>
        <v>0</v>
      </c>
      <c r="BG137" s="227">
        <f>IF(N137="zákl. přenesená",J137,0)</f>
        <v>0</v>
      </c>
      <c r="BH137" s="227">
        <f>IF(N137="sníž. přenesená",J137,0)</f>
        <v>0</v>
      </c>
      <c r="BI137" s="227">
        <f>IF(N137="nulová",J137,0)</f>
        <v>0</v>
      </c>
      <c r="BJ137" s="19" t="s">
        <v>78</v>
      </c>
      <c r="BK137" s="227">
        <f>ROUND(I137*H137,2)</f>
        <v>0</v>
      </c>
      <c r="BL137" s="19" t="s">
        <v>151</v>
      </c>
      <c r="BM137" s="226" t="s">
        <v>875</v>
      </c>
    </row>
    <row r="138" s="2" customFormat="1">
      <c r="A138" s="40"/>
      <c r="B138" s="41"/>
      <c r="C138" s="42"/>
      <c r="D138" s="228" t="s">
        <v>153</v>
      </c>
      <c r="E138" s="42"/>
      <c r="F138" s="229" t="s">
        <v>740</v>
      </c>
      <c r="G138" s="42"/>
      <c r="H138" s="42"/>
      <c r="I138" s="230"/>
      <c r="J138" s="42"/>
      <c r="K138" s="42"/>
      <c r="L138" s="46"/>
      <c r="M138" s="231"/>
      <c r="N138" s="232"/>
      <c r="O138" s="86"/>
      <c r="P138" s="86"/>
      <c r="Q138" s="86"/>
      <c r="R138" s="86"/>
      <c r="S138" s="86"/>
      <c r="T138" s="87"/>
      <c r="U138" s="40"/>
      <c r="V138" s="40"/>
      <c r="W138" s="40"/>
      <c r="X138" s="40"/>
      <c r="Y138" s="40"/>
      <c r="Z138" s="40"/>
      <c r="AA138" s="40"/>
      <c r="AB138" s="40"/>
      <c r="AC138" s="40"/>
      <c r="AD138" s="40"/>
      <c r="AE138" s="40"/>
      <c r="AT138" s="19" t="s">
        <v>153</v>
      </c>
      <c r="AU138" s="19" t="s">
        <v>80</v>
      </c>
    </row>
    <row r="139" s="2" customFormat="1" ht="44.25" customHeight="1">
      <c r="A139" s="40"/>
      <c r="B139" s="41"/>
      <c r="C139" s="215" t="s">
        <v>480</v>
      </c>
      <c r="D139" s="215" t="s">
        <v>146</v>
      </c>
      <c r="E139" s="216" t="s">
        <v>742</v>
      </c>
      <c r="F139" s="217" t="s">
        <v>743</v>
      </c>
      <c r="G139" s="218" t="s">
        <v>161</v>
      </c>
      <c r="H139" s="219">
        <v>3.7799999999999998</v>
      </c>
      <c r="I139" s="220"/>
      <c r="J139" s="221">
        <f>ROUND(I139*H139,2)</f>
        <v>0</v>
      </c>
      <c r="K139" s="217" t="s">
        <v>150</v>
      </c>
      <c r="L139" s="46"/>
      <c r="M139" s="222" t="s">
        <v>19</v>
      </c>
      <c r="N139" s="223" t="s">
        <v>42</v>
      </c>
      <c r="O139" s="86"/>
      <c r="P139" s="224">
        <f>O139*H139</f>
        <v>0</v>
      </c>
      <c r="Q139" s="224">
        <v>0</v>
      </c>
      <c r="R139" s="224">
        <f>Q139*H139</f>
        <v>0</v>
      </c>
      <c r="S139" s="224">
        <v>0</v>
      </c>
      <c r="T139" s="225">
        <f>S139*H139</f>
        <v>0</v>
      </c>
      <c r="U139" s="40"/>
      <c r="V139" s="40"/>
      <c r="W139" s="40"/>
      <c r="X139" s="40"/>
      <c r="Y139" s="40"/>
      <c r="Z139" s="40"/>
      <c r="AA139" s="40"/>
      <c r="AB139" s="40"/>
      <c r="AC139" s="40"/>
      <c r="AD139" s="40"/>
      <c r="AE139" s="40"/>
      <c r="AR139" s="226" t="s">
        <v>151</v>
      </c>
      <c r="AT139" s="226" t="s">
        <v>146</v>
      </c>
      <c r="AU139" s="226" t="s">
        <v>80</v>
      </c>
      <c r="AY139" s="19" t="s">
        <v>144</v>
      </c>
      <c r="BE139" s="227">
        <f>IF(N139="základní",J139,0)</f>
        <v>0</v>
      </c>
      <c r="BF139" s="227">
        <f>IF(N139="snížená",J139,0)</f>
        <v>0</v>
      </c>
      <c r="BG139" s="227">
        <f>IF(N139="zákl. přenesená",J139,0)</f>
        <v>0</v>
      </c>
      <c r="BH139" s="227">
        <f>IF(N139="sníž. přenesená",J139,0)</f>
        <v>0</v>
      </c>
      <c r="BI139" s="227">
        <f>IF(N139="nulová",J139,0)</f>
        <v>0</v>
      </c>
      <c r="BJ139" s="19" t="s">
        <v>78</v>
      </c>
      <c r="BK139" s="227">
        <f>ROUND(I139*H139,2)</f>
        <v>0</v>
      </c>
      <c r="BL139" s="19" t="s">
        <v>151</v>
      </c>
      <c r="BM139" s="226" t="s">
        <v>876</v>
      </c>
    </row>
    <row r="140" s="2" customFormat="1">
      <c r="A140" s="40"/>
      <c r="B140" s="41"/>
      <c r="C140" s="42"/>
      <c r="D140" s="228" t="s">
        <v>153</v>
      </c>
      <c r="E140" s="42"/>
      <c r="F140" s="229" t="s">
        <v>745</v>
      </c>
      <c r="G140" s="42"/>
      <c r="H140" s="42"/>
      <c r="I140" s="230"/>
      <c r="J140" s="42"/>
      <c r="K140" s="42"/>
      <c r="L140" s="46"/>
      <c r="M140" s="231"/>
      <c r="N140" s="232"/>
      <c r="O140" s="86"/>
      <c r="P140" s="86"/>
      <c r="Q140" s="86"/>
      <c r="R140" s="86"/>
      <c r="S140" s="86"/>
      <c r="T140" s="87"/>
      <c r="U140" s="40"/>
      <c r="V140" s="40"/>
      <c r="W140" s="40"/>
      <c r="X140" s="40"/>
      <c r="Y140" s="40"/>
      <c r="Z140" s="40"/>
      <c r="AA140" s="40"/>
      <c r="AB140" s="40"/>
      <c r="AC140" s="40"/>
      <c r="AD140" s="40"/>
      <c r="AE140" s="40"/>
      <c r="AT140" s="19" t="s">
        <v>153</v>
      </c>
      <c r="AU140" s="19" t="s">
        <v>80</v>
      </c>
    </row>
    <row r="141" s="14" customFormat="1">
      <c r="A141" s="14"/>
      <c r="B141" s="244"/>
      <c r="C141" s="245"/>
      <c r="D141" s="235" t="s">
        <v>155</v>
      </c>
      <c r="E141" s="245"/>
      <c r="F141" s="247" t="s">
        <v>877</v>
      </c>
      <c r="G141" s="245"/>
      <c r="H141" s="248">
        <v>3.7799999999999998</v>
      </c>
      <c r="I141" s="249"/>
      <c r="J141" s="245"/>
      <c r="K141" s="245"/>
      <c r="L141" s="250"/>
      <c r="M141" s="251"/>
      <c r="N141" s="252"/>
      <c r="O141" s="252"/>
      <c r="P141" s="252"/>
      <c r="Q141" s="252"/>
      <c r="R141" s="252"/>
      <c r="S141" s="252"/>
      <c r="T141" s="253"/>
      <c r="U141" s="14"/>
      <c r="V141" s="14"/>
      <c r="W141" s="14"/>
      <c r="X141" s="14"/>
      <c r="Y141" s="14"/>
      <c r="Z141" s="14"/>
      <c r="AA141" s="14"/>
      <c r="AB141" s="14"/>
      <c r="AC141" s="14"/>
      <c r="AD141" s="14"/>
      <c r="AE141" s="14"/>
      <c r="AT141" s="254" t="s">
        <v>155</v>
      </c>
      <c r="AU141" s="254" t="s">
        <v>80</v>
      </c>
      <c r="AV141" s="14" t="s">
        <v>80</v>
      </c>
      <c r="AW141" s="14" t="s">
        <v>4</v>
      </c>
      <c r="AX141" s="14" t="s">
        <v>78</v>
      </c>
      <c r="AY141" s="254" t="s">
        <v>144</v>
      </c>
    </row>
    <row r="142" s="2" customFormat="1" ht="55.5" customHeight="1">
      <c r="A142" s="40"/>
      <c r="B142" s="41"/>
      <c r="C142" s="215" t="s">
        <v>487</v>
      </c>
      <c r="D142" s="215" t="s">
        <v>146</v>
      </c>
      <c r="E142" s="216" t="s">
        <v>752</v>
      </c>
      <c r="F142" s="217" t="s">
        <v>753</v>
      </c>
      <c r="G142" s="218" t="s">
        <v>161</v>
      </c>
      <c r="H142" s="219">
        <v>0.27000000000000002</v>
      </c>
      <c r="I142" s="220"/>
      <c r="J142" s="221">
        <f>ROUND(I142*H142,2)</f>
        <v>0</v>
      </c>
      <c r="K142" s="217" t="s">
        <v>150</v>
      </c>
      <c r="L142" s="46"/>
      <c r="M142" s="222" t="s">
        <v>19</v>
      </c>
      <c r="N142" s="223" t="s">
        <v>42</v>
      </c>
      <c r="O142" s="86"/>
      <c r="P142" s="224">
        <f>O142*H142</f>
        <v>0</v>
      </c>
      <c r="Q142" s="224">
        <v>0</v>
      </c>
      <c r="R142" s="224">
        <f>Q142*H142</f>
        <v>0</v>
      </c>
      <c r="S142" s="224">
        <v>0</v>
      </c>
      <c r="T142" s="225">
        <f>S142*H142</f>
        <v>0</v>
      </c>
      <c r="U142" s="40"/>
      <c r="V142" s="40"/>
      <c r="W142" s="40"/>
      <c r="X142" s="40"/>
      <c r="Y142" s="40"/>
      <c r="Z142" s="40"/>
      <c r="AA142" s="40"/>
      <c r="AB142" s="40"/>
      <c r="AC142" s="40"/>
      <c r="AD142" s="40"/>
      <c r="AE142" s="40"/>
      <c r="AR142" s="226" t="s">
        <v>151</v>
      </c>
      <c r="AT142" s="226" t="s">
        <v>146</v>
      </c>
      <c r="AU142" s="226" t="s">
        <v>80</v>
      </c>
      <c r="AY142" s="19" t="s">
        <v>144</v>
      </c>
      <c r="BE142" s="227">
        <f>IF(N142="základní",J142,0)</f>
        <v>0</v>
      </c>
      <c r="BF142" s="227">
        <f>IF(N142="snížená",J142,0)</f>
        <v>0</v>
      </c>
      <c r="BG142" s="227">
        <f>IF(N142="zákl. přenesená",J142,0)</f>
        <v>0</v>
      </c>
      <c r="BH142" s="227">
        <f>IF(N142="sníž. přenesená",J142,0)</f>
        <v>0</v>
      </c>
      <c r="BI142" s="227">
        <f>IF(N142="nulová",J142,0)</f>
        <v>0</v>
      </c>
      <c r="BJ142" s="19" t="s">
        <v>78</v>
      </c>
      <c r="BK142" s="227">
        <f>ROUND(I142*H142,2)</f>
        <v>0</v>
      </c>
      <c r="BL142" s="19" t="s">
        <v>151</v>
      </c>
      <c r="BM142" s="226" t="s">
        <v>878</v>
      </c>
    </row>
    <row r="143" s="2" customFormat="1">
      <c r="A143" s="40"/>
      <c r="B143" s="41"/>
      <c r="C143" s="42"/>
      <c r="D143" s="228" t="s">
        <v>153</v>
      </c>
      <c r="E143" s="42"/>
      <c r="F143" s="229" t="s">
        <v>755</v>
      </c>
      <c r="G143" s="42"/>
      <c r="H143" s="42"/>
      <c r="I143" s="230"/>
      <c r="J143" s="42"/>
      <c r="K143" s="42"/>
      <c r="L143" s="46"/>
      <c r="M143" s="231"/>
      <c r="N143" s="232"/>
      <c r="O143" s="86"/>
      <c r="P143" s="86"/>
      <c r="Q143" s="86"/>
      <c r="R143" s="86"/>
      <c r="S143" s="86"/>
      <c r="T143" s="87"/>
      <c r="U143" s="40"/>
      <c r="V143" s="40"/>
      <c r="W143" s="40"/>
      <c r="X143" s="40"/>
      <c r="Y143" s="40"/>
      <c r="Z143" s="40"/>
      <c r="AA143" s="40"/>
      <c r="AB143" s="40"/>
      <c r="AC143" s="40"/>
      <c r="AD143" s="40"/>
      <c r="AE143" s="40"/>
      <c r="AT143" s="19" t="s">
        <v>153</v>
      </c>
      <c r="AU143" s="19" t="s">
        <v>80</v>
      </c>
    </row>
    <row r="144" s="2" customFormat="1">
      <c r="A144" s="40"/>
      <c r="B144" s="41"/>
      <c r="C144" s="42"/>
      <c r="D144" s="235" t="s">
        <v>316</v>
      </c>
      <c r="E144" s="42"/>
      <c r="F144" s="287" t="s">
        <v>879</v>
      </c>
      <c r="G144" s="42"/>
      <c r="H144" s="42"/>
      <c r="I144" s="230"/>
      <c r="J144" s="42"/>
      <c r="K144" s="42"/>
      <c r="L144" s="46"/>
      <c r="M144" s="231"/>
      <c r="N144" s="232"/>
      <c r="O144" s="86"/>
      <c r="P144" s="86"/>
      <c r="Q144" s="86"/>
      <c r="R144" s="86"/>
      <c r="S144" s="86"/>
      <c r="T144" s="87"/>
      <c r="U144" s="40"/>
      <c r="V144" s="40"/>
      <c r="W144" s="40"/>
      <c r="X144" s="40"/>
      <c r="Y144" s="40"/>
      <c r="Z144" s="40"/>
      <c r="AA144" s="40"/>
      <c r="AB144" s="40"/>
      <c r="AC144" s="40"/>
      <c r="AD144" s="40"/>
      <c r="AE144" s="40"/>
      <c r="AT144" s="19" t="s">
        <v>316</v>
      </c>
      <c r="AU144" s="19" t="s">
        <v>80</v>
      </c>
    </row>
    <row r="145" s="12" customFormat="1" ht="22.8" customHeight="1">
      <c r="A145" s="12"/>
      <c r="B145" s="199"/>
      <c r="C145" s="200"/>
      <c r="D145" s="201" t="s">
        <v>70</v>
      </c>
      <c r="E145" s="213" t="s">
        <v>757</v>
      </c>
      <c r="F145" s="213" t="s">
        <v>758</v>
      </c>
      <c r="G145" s="200"/>
      <c r="H145" s="200"/>
      <c r="I145" s="203"/>
      <c r="J145" s="214">
        <f>BK145</f>
        <v>0</v>
      </c>
      <c r="K145" s="200"/>
      <c r="L145" s="205"/>
      <c r="M145" s="206"/>
      <c r="N145" s="207"/>
      <c r="O145" s="207"/>
      <c r="P145" s="208">
        <f>SUM(P146:P147)</f>
        <v>0</v>
      </c>
      <c r="Q145" s="207"/>
      <c r="R145" s="208">
        <f>SUM(R146:R147)</f>
        <v>0</v>
      </c>
      <c r="S145" s="207"/>
      <c r="T145" s="209">
        <f>SUM(T146:T147)</f>
        <v>0</v>
      </c>
      <c r="U145" s="12"/>
      <c r="V145" s="12"/>
      <c r="W145" s="12"/>
      <c r="X145" s="12"/>
      <c r="Y145" s="12"/>
      <c r="Z145" s="12"/>
      <c r="AA145" s="12"/>
      <c r="AB145" s="12"/>
      <c r="AC145" s="12"/>
      <c r="AD145" s="12"/>
      <c r="AE145" s="12"/>
      <c r="AR145" s="210" t="s">
        <v>78</v>
      </c>
      <c r="AT145" s="211" t="s">
        <v>70</v>
      </c>
      <c r="AU145" s="211" t="s">
        <v>78</v>
      </c>
      <c r="AY145" s="210" t="s">
        <v>144</v>
      </c>
      <c r="BK145" s="212">
        <f>SUM(BK146:BK147)</f>
        <v>0</v>
      </c>
    </row>
    <row r="146" s="2" customFormat="1" ht="55.5" customHeight="1">
      <c r="A146" s="40"/>
      <c r="B146" s="41"/>
      <c r="C146" s="215" t="s">
        <v>498</v>
      </c>
      <c r="D146" s="215" t="s">
        <v>146</v>
      </c>
      <c r="E146" s="216" t="s">
        <v>880</v>
      </c>
      <c r="F146" s="217" t="s">
        <v>881</v>
      </c>
      <c r="G146" s="218" t="s">
        <v>161</v>
      </c>
      <c r="H146" s="219">
        <v>0.053999999999999999</v>
      </c>
      <c r="I146" s="220"/>
      <c r="J146" s="221">
        <f>ROUND(I146*H146,2)</f>
        <v>0</v>
      </c>
      <c r="K146" s="217" t="s">
        <v>150</v>
      </c>
      <c r="L146" s="46"/>
      <c r="M146" s="222" t="s">
        <v>19</v>
      </c>
      <c r="N146" s="223" t="s">
        <v>42</v>
      </c>
      <c r="O146" s="86"/>
      <c r="P146" s="224">
        <f>O146*H146</f>
        <v>0</v>
      </c>
      <c r="Q146" s="224">
        <v>0</v>
      </c>
      <c r="R146" s="224">
        <f>Q146*H146</f>
        <v>0</v>
      </c>
      <c r="S146" s="224">
        <v>0</v>
      </c>
      <c r="T146" s="225">
        <f>S146*H146</f>
        <v>0</v>
      </c>
      <c r="U146" s="40"/>
      <c r="V146" s="40"/>
      <c r="W146" s="40"/>
      <c r="X146" s="40"/>
      <c r="Y146" s="40"/>
      <c r="Z146" s="40"/>
      <c r="AA146" s="40"/>
      <c r="AB146" s="40"/>
      <c r="AC146" s="40"/>
      <c r="AD146" s="40"/>
      <c r="AE146" s="40"/>
      <c r="AR146" s="226" t="s">
        <v>151</v>
      </c>
      <c r="AT146" s="226" t="s">
        <v>146</v>
      </c>
      <c r="AU146" s="226" t="s">
        <v>80</v>
      </c>
      <c r="AY146" s="19" t="s">
        <v>144</v>
      </c>
      <c r="BE146" s="227">
        <f>IF(N146="základní",J146,0)</f>
        <v>0</v>
      </c>
      <c r="BF146" s="227">
        <f>IF(N146="snížená",J146,0)</f>
        <v>0</v>
      </c>
      <c r="BG146" s="227">
        <f>IF(N146="zákl. přenesená",J146,0)</f>
        <v>0</v>
      </c>
      <c r="BH146" s="227">
        <f>IF(N146="sníž. přenesená",J146,0)</f>
        <v>0</v>
      </c>
      <c r="BI146" s="227">
        <f>IF(N146="nulová",J146,0)</f>
        <v>0</v>
      </c>
      <c r="BJ146" s="19" t="s">
        <v>78</v>
      </c>
      <c r="BK146" s="227">
        <f>ROUND(I146*H146,2)</f>
        <v>0</v>
      </c>
      <c r="BL146" s="19" t="s">
        <v>151</v>
      </c>
      <c r="BM146" s="226" t="s">
        <v>882</v>
      </c>
    </row>
    <row r="147" s="2" customFormat="1">
      <c r="A147" s="40"/>
      <c r="B147" s="41"/>
      <c r="C147" s="42"/>
      <c r="D147" s="228" t="s">
        <v>153</v>
      </c>
      <c r="E147" s="42"/>
      <c r="F147" s="229" t="s">
        <v>883</v>
      </c>
      <c r="G147" s="42"/>
      <c r="H147" s="42"/>
      <c r="I147" s="230"/>
      <c r="J147" s="42"/>
      <c r="K147" s="42"/>
      <c r="L147" s="46"/>
      <c r="M147" s="291"/>
      <c r="N147" s="292"/>
      <c r="O147" s="293"/>
      <c r="P147" s="293"/>
      <c r="Q147" s="293"/>
      <c r="R147" s="293"/>
      <c r="S147" s="293"/>
      <c r="T147" s="294"/>
      <c r="U147" s="40"/>
      <c r="V147" s="40"/>
      <c r="W147" s="40"/>
      <c r="X147" s="40"/>
      <c r="Y147" s="40"/>
      <c r="Z147" s="40"/>
      <c r="AA147" s="40"/>
      <c r="AB147" s="40"/>
      <c r="AC147" s="40"/>
      <c r="AD147" s="40"/>
      <c r="AE147" s="40"/>
      <c r="AT147" s="19" t="s">
        <v>153</v>
      </c>
      <c r="AU147" s="19" t="s">
        <v>80</v>
      </c>
    </row>
    <row r="148" s="2" customFormat="1" ht="6.96" customHeight="1">
      <c r="A148" s="40"/>
      <c r="B148" s="61"/>
      <c r="C148" s="62"/>
      <c r="D148" s="62"/>
      <c r="E148" s="62"/>
      <c r="F148" s="62"/>
      <c r="G148" s="62"/>
      <c r="H148" s="62"/>
      <c r="I148" s="62"/>
      <c r="J148" s="62"/>
      <c r="K148" s="62"/>
      <c r="L148" s="46"/>
      <c r="M148" s="40"/>
      <c r="O148" s="40"/>
      <c r="P148" s="40"/>
      <c r="Q148" s="40"/>
      <c r="R148" s="40"/>
      <c r="S148" s="40"/>
      <c r="T148" s="40"/>
      <c r="U148" s="40"/>
      <c r="V148" s="40"/>
      <c r="W148" s="40"/>
      <c r="X148" s="40"/>
      <c r="Y148" s="40"/>
      <c r="Z148" s="40"/>
      <c r="AA148" s="40"/>
      <c r="AB148" s="40"/>
      <c r="AC148" s="40"/>
      <c r="AD148" s="40"/>
      <c r="AE148" s="40"/>
    </row>
  </sheetData>
  <sheetProtection sheet="1" autoFilter="0" formatColumns="0" formatRows="0" objects="1" scenarios="1" spinCount="100000" saltValue="bGREXlBaLnoZ82NzpEtOsF3694QpE1yNzKs9y2Mlw1Cx0MxB2MN1/XWJhH2U+/VZPxjC3039BQ0md6HoPAiu8w==" hashValue="3JAG/Nt9kawpXuANC09HdU6gS0QESmehQe/+Z3bZv++Jre3nuZ2WXIRJsxs5owCbJ+lorbkmnbP2WTzdSk23QA==" algorithmName="SHA-512" password="CC35"/>
  <autoFilter ref="C93:K147"/>
  <mergeCells count="12">
    <mergeCell ref="E7:H7"/>
    <mergeCell ref="E9:H9"/>
    <mergeCell ref="E11:H11"/>
    <mergeCell ref="E20:H20"/>
    <mergeCell ref="E29:H29"/>
    <mergeCell ref="E50:H50"/>
    <mergeCell ref="E52:H52"/>
    <mergeCell ref="E54:H54"/>
    <mergeCell ref="E82:H82"/>
    <mergeCell ref="E84:H84"/>
    <mergeCell ref="E86:H86"/>
    <mergeCell ref="L2:V2"/>
  </mergeCells>
  <hyperlinks>
    <hyperlink ref="F98" r:id="rId1" display="https://podminky.urs.cz/item/CS_URS_2022_01/985441112"/>
    <hyperlink ref="F106" r:id="rId2" display="https://podminky.urs.cz/item/CS_URS_2022_01/619995001"/>
    <hyperlink ref="F110" r:id="rId3" display="https://podminky.urs.cz/item/CS_URS_2022_01/629991011"/>
    <hyperlink ref="F122" r:id="rId4" display="https://podminky.urs.cz/item/CS_URS_2022_01/949101112"/>
    <hyperlink ref="F127" r:id="rId5" display="https://podminky.urs.cz/item/CS_URS_2022_01/952901111"/>
    <hyperlink ref="F132" r:id="rId6" display="https://podminky.urs.cz/item/CS_URS_2022_01/978013191"/>
    <hyperlink ref="F136" r:id="rId7" display="https://podminky.urs.cz/item/CS_URS_2022_01/997013212"/>
    <hyperlink ref="F138" r:id="rId8" display="https://podminky.urs.cz/item/CS_URS_2022_01/997013501"/>
    <hyperlink ref="F140" r:id="rId9" display="https://podminky.urs.cz/item/CS_URS_2022_01/997013509"/>
    <hyperlink ref="F143" r:id="rId10" display="https://podminky.urs.cz/item/CS_URS_2022_01/997013869"/>
    <hyperlink ref="F147" r:id="rId11" display="https://podminky.urs.cz/item/CS_URS_2022_01/998018002"/>
  </hyperlinks>
  <pageMargins left="0.39375" right="0.39375" top="0.39375" bottom="0.39375" header="0" footer="0"/>
  <pageSetup paperSize="9" orientation="portrait" blackAndWhite="1" fitToHeight="100"/>
  <headerFooter>
    <oddFooter>&amp;CStrana &amp;P z &amp;N</oddFooter>
  </headerFooter>
  <drawing r:id="rId12"/>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91</v>
      </c>
      <c r="AZ2" s="140" t="s">
        <v>48</v>
      </c>
      <c r="BA2" s="140" t="s">
        <v>95</v>
      </c>
      <c r="BB2" s="140" t="s">
        <v>96</v>
      </c>
      <c r="BC2" s="140" t="s">
        <v>884</v>
      </c>
      <c r="BD2" s="140" t="s">
        <v>80</v>
      </c>
    </row>
    <row r="3" s="1" customFormat="1" ht="6.96" customHeight="1">
      <c r="B3" s="141"/>
      <c r="C3" s="142"/>
      <c r="D3" s="142"/>
      <c r="E3" s="142"/>
      <c r="F3" s="142"/>
      <c r="G3" s="142"/>
      <c r="H3" s="142"/>
      <c r="I3" s="142"/>
      <c r="J3" s="142"/>
      <c r="K3" s="142"/>
      <c r="L3" s="22"/>
      <c r="AT3" s="19" t="s">
        <v>80</v>
      </c>
    </row>
    <row r="4" s="1" customFormat="1" ht="24.96" customHeight="1">
      <c r="B4" s="22"/>
      <c r="D4" s="143" t="s">
        <v>101</v>
      </c>
      <c r="L4" s="22"/>
      <c r="M4" s="144" t="s">
        <v>10</v>
      </c>
      <c r="AT4" s="19" t="s">
        <v>4</v>
      </c>
    </row>
    <row r="5" s="1" customFormat="1" ht="6.96" customHeight="1">
      <c r="B5" s="22"/>
      <c r="L5" s="22"/>
    </row>
    <row r="6" s="1" customFormat="1" ht="12" customHeight="1">
      <c r="B6" s="22"/>
      <c r="D6" s="145" t="s">
        <v>16</v>
      </c>
      <c r="L6" s="22"/>
    </row>
    <row r="7" s="1" customFormat="1" ht="16.5" customHeight="1">
      <c r="B7" s="22"/>
      <c r="E7" s="146" t="str">
        <f>'Rekapitulace stavby'!K6</f>
        <v>Oprava fasád č.p.1 Resselovo nám., Chrudim</v>
      </c>
      <c r="F7" s="145"/>
      <c r="G7" s="145"/>
      <c r="H7" s="145"/>
      <c r="L7" s="22"/>
    </row>
    <row r="8" s="2" customFormat="1" ht="12" customHeight="1">
      <c r="A8" s="40"/>
      <c r="B8" s="46"/>
      <c r="C8" s="40"/>
      <c r="D8" s="145" t="s">
        <v>102</v>
      </c>
      <c r="E8" s="40"/>
      <c r="F8" s="40"/>
      <c r="G8" s="40"/>
      <c r="H8" s="40"/>
      <c r="I8" s="40"/>
      <c r="J8" s="40"/>
      <c r="K8" s="40"/>
      <c r="L8" s="147"/>
      <c r="S8" s="40"/>
      <c r="T8" s="40"/>
      <c r="U8" s="40"/>
      <c r="V8" s="40"/>
      <c r="W8" s="40"/>
      <c r="X8" s="40"/>
      <c r="Y8" s="40"/>
      <c r="Z8" s="40"/>
      <c r="AA8" s="40"/>
      <c r="AB8" s="40"/>
      <c r="AC8" s="40"/>
      <c r="AD8" s="40"/>
      <c r="AE8" s="40"/>
    </row>
    <row r="9" s="2" customFormat="1" ht="16.5" customHeight="1">
      <c r="A9" s="40"/>
      <c r="B9" s="46"/>
      <c r="C9" s="40"/>
      <c r="D9" s="40"/>
      <c r="E9" s="148" t="s">
        <v>885</v>
      </c>
      <c r="F9" s="40"/>
      <c r="G9" s="40"/>
      <c r="H9" s="40"/>
      <c r="I9" s="40"/>
      <c r="J9" s="40"/>
      <c r="K9" s="40"/>
      <c r="L9" s="147"/>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47"/>
      <c r="S10" s="40"/>
      <c r="T10" s="40"/>
      <c r="U10" s="40"/>
      <c r="V10" s="40"/>
      <c r="W10" s="40"/>
      <c r="X10" s="40"/>
      <c r="Y10" s="40"/>
      <c r="Z10" s="40"/>
      <c r="AA10" s="40"/>
      <c r="AB10" s="40"/>
      <c r="AC10" s="40"/>
      <c r="AD10" s="40"/>
      <c r="AE10" s="40"/>
    </row>
    <row r="11" s="2" customFormat="1" ht="12" customHeight="1">
      <c r="A11" s="40"/>
      <c r="B11" s="46"/>
      <c r="C11" s="40"/>
      <c r="D11" s="145" t="s">
        <v>18</v>
      </c>
      <c r="E11" s="40"/>
      <c r="F11" s="135" t="s">
        <v>19</v>
      </c>
      <c r="G11" s="40"/>
      <c r="H11" s="40"/>
      <c r="I11" s="145" t="s">
        <v>20</v>
      </c>
      <c r="J11" s="135" t="s">
        <v>19</v>
      </c>
      <c r="K11" s="40"/>
      <c r="L11" s="147"/>
      <c r="S11" s="40"/>
      <c r="T11" s="40"/>
      <c r="U11" s="40"/>
      <c r="V11" s="40"/>
      <c r="W11" s="40"/>
      <c r="X11" s="40"/>
      <c r="Y11" s="40"/>
      <c r="Z11" s="40"/>
      <c r="AA11" s="40"/>
      <c r="AB11" s="40"/>
      <c r="AC11" s="40"/>
      <c r="AD11" s="40"/>
      <c r="AE11" s="40"/>
    </row>
    <row r="12" s="2" customFormat="1" ht="12" customHeight="1">
      <c r="A12" s="40"/>
      <c r="B12" s="46"/>
      <c r="C12" s="40"/>
      <c r="D12" s="145" t="s">
        <v>21</v>
      </c>
      <c r="E12" s="40"/>
      <c r="F12" s="135" t="s">
        <v>22</v>
      </c>
      <c r="G12" s="40"/>
      <c r="H12" s="40"/>
      <c r="I12" s="145" t="s">
        <v>23</v>
      </c>
      <c r="J12" s="149" t="str">
        <f>'Rekapitulace stavby'!AN8</f>
        <v>14. 8. 2022</v>
      </c>
      <c r="K12" s="40"/>
      <c r="L12" s="147"/>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47"/>
      <c r="S13" s="40"/>
      <c r="T13" s="40"/>
      <c r="U13" s="40"/>
      <c r="V13" s="40"/>
      <c r="W13" s="40"/>
      <c r="X13" s="40"/>
      <c r="Y13" s="40"/>
      <c r="Z13" s="40"/>
      <c r="AA13" s="40"/>
      <c r="AB13" s="40"/>
      <c r="AC13" s="40"/>
      <c r="AD13" s="40"/>
      <c r="AE13" s="40"/>
    </row>
    <row r="14" s="2" customFormat="1" ht="12" customHeight="1">
      <c r="A14" s="40"/>
      <c r="B14" s="46"/>
      <c r="C14" s="40"/>
      <c r="D14" s="145" t="s">
        <v>25</v>
      </c>
      <c r="E14" s="40"/>
      <c r="F14" s="40"/>
      <c r="G14" s="40"/>
      <c r="H14" s="40"/>
      <c r="I14" s="145" t="s">
        <v>26</v>
      </c>
      <c r="J14" s="135" t="str">
        <f>IF('Rekapitulace stavby'!AN10="","",'Rekapitulace stavby'!AN10)</f>
        <v/>
      </c>
      <c r="K14" s="40"/>
      <c r="L14" s="147"/>
      <c r="S14" s="40"/>
      <c r="T14" s="40"/>
      <c r="U14" s="40"/>
      <c r="V14" s="40"/>
      <c r="W14" s="40"/>
      <c r="X14" s="40"/>
      <c r="Y14" s="40"/>
      <c r="Z14" s="40"/>
      <c r="AA14" s="40"/>
      <c r="AB14" s="40"/>
      <c r="AC14" s="40"/>
      <c r="AD14" s="40"/>
      <c r="AE14" s="40"/>
    </row>
    <row r="15" s="2" customFormat="1" ht="18" customHeight="1">
      <c r="A15" s="40"/>
      <c r="B15" s="46"/>
      <c r="C15" s="40"/>
      <c r="D15" s="40"/>
      <c r="E15" s="135" t="str">
        <f>IF('Rekapitulace stavby'!E11="","",'Rekapitulace stavby'!E11)</f>
        <v xml:space="preserve"> </v>
      </c>
      <c r="F15" s="40"/>
      <c r="G15" s="40"/>
      <c r="H15" s="40"/>
      <c r="I15" s="145" t="s">
        <v>27</v>
      </c>
      <c r="J15" s="135" t="str">
        <f>IF('Rekapitulace stavby'!AN11="","",'Rekapitulace stavby'!AN11)</f>
        <v/>
      </c>
      <c r="K15" s="40"/>
      <c r="L15" s="147"/>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47"/>
      <c r="S16" s="40"/>
      <c r="T16" s="40"/>
      <c r="U16" s="40"/>
      <c r="V16" s="40"/>
      <c r="W16" s="40"/>
      <c r="X16" s="40"/>
      <c r="Y16" s="40"/>
      <c r="Z16" s="40"/>
      <c r="AA16" s="40"/>
      <c r="AB16" s="40"/>
      <c r="AC16" s="40"/>
      <c r="AD16" s="40"/>
      <c r="AE16" s="40"/>
    </row>
    <row r="17" s="2" customFormat="1" ht="12" customHeight="1">
      <c r="A17" s="40"/>
      <c r="B17" s="46"/>
      <c r="C17" s="40"/>
      <c r="D17" s="145" t="s">
        <v>28</v>
      </c>
      <c r="E17" s="40"/>
      <c r="F17" s="40"/>
      <c r="G17" s="40"/>
      <c r="H17" s="40"/>
      <c r="I17" s="145" t="s">
        <v>26</v>
      </c>
      <c r="J17" s="35" t="str">
        <f>'Rekapitulace stavby'!AN13</f>
        <v>Vyplň údaj</v>
      </c>
      <c r="K17" s="40"/>
      <c r="L17" s="147"/>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5"/>
      <c r="G18" s="135"/>
      <c r="H18" s="135"/>
      <c r="I18" s="145" t="s">
        <v>27</v>
      </c>
      <c r="J18" s="35" t="str">
        <f>'Rekapitulace stavby'!AN14</f>
        <v>Vyplň údaj</v>
      </c>
      <c r="K18" s="40"/>
      <c r="L18" s="147"/>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47"/>
      <c r="S19" s="40"/>
      <c r="T19" s="40"/>
      <c r="U19" s="40"/>
      <c r="V19" s="40"/>
      <c r="W19" s="40"/>
      <c r="X19" s="40"/>
      <c r="Y19" s="40"/>
      <c r="Z19" s="40"/>
      <c r="AA19" s="40"/>
      <c r="AB19" s="40"/>
      <c r="AC19" s="40"/>
      <c r="AD19" s="40"/>
      <c r="AE19" s="40"/>
    </row>
    <row r="20" s="2" customFormat="1" ht="12" customHeight="1">
      <c r="A20" s="40"/>
      <c r="B20" s="46"/>
      <c r="C20" s="40"/>
      <c r="D20" s="145" t="s">
        <v>30</v>
      </c>
      <c r="E20" s="40"/>
      <c r="F20" s="40"/>
      <c r="G20" s="40"/>
      <c r="H20" s="40"/>
      <c r="I20" s="145" t="s">
        <v>26</v>
      </c>
      <c r="J20" s="135" t="s">
        <v>19</v>
      </c>
      <c r="K20" s="40"/>
      <c r="L20" s="147"/>
      <c r="S20" s="40"/>
      <c r="T20" s="40"/>
      <c r="U20" s="40"/>
      <c r="V20" s="40"/>
      <c r="W20" s="40"/>
      <c r="X20" s="40"/>
      <c r="Y20" s="40"/>
      <c r="Z20" s="40"/>
      <c r="AA20" s="40"/>
      <c r="AB20" s="40"/>
      <c r="AC20" s="40"/>
      <c r="AD20" s="40"/>
      <c r="AE20" s="40"/>
    </row>
    <row r="21" s="2" customFormat="1" ht="18" customHeight="1">
      <c r="A21" s="40"/>
      <c r="B21" s="46"/>
      <c r="C21" s="40"/>
      <c r="D21" s="40"/>
      <c r="E21" s="135" t="s">
        <v>31</v>
      </c>
      <c r="F21" s="40"/>
      <c r="G21" s="40"/>
      <c r="H21" s="40"/>
      <c r="I21" s="145" t="s">
        <v>27</v>
      </c>
      <c r="J21" s="135" t="s">
        <v>19</v>
      </c>
      <c r="K21" s="40"/>
      <c r="L21" s="147"/>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47"/>
      <c r="S22" s="40"/>
      <c r="T22" s="40"/>
      <c r="U22" s="40"/>
      <c r="V22" s="40"/>
      <c r="W22" s="40"/>
      <c r="X22" s="40"/>
      <c r="Y22" s="40"/>
      <c r="Z22" s="40"/>
      <c r="AA22" s="40"/>
      <c r="AB22" s="40"/>
      <c r="AC22" s="40"/>
      <c r="AD22" s="40"/>
      <c r="AE22" s="40"/>
    </row>
    <row r="23" s="2" customFormat="1" ht="12" customHeight="1">
      <c r="A23" s="40"/>
      <c r="B23" s="46"/>
      <c r="C23" s="40"/>
      <c r="D23" s="145" t="s">
        <v>33</v>
      </c>
      <c r="E23" s="40"/>
      <c r="F23" s="40"/>
      <c r="G23" s="40"/>
      <c r="H23" s="40"/>
      <c r="I23" s="145" t="s">
        <v>26</v>
      </c>
      <c r="J23" s="135" t="s">
        <v>19</v>
      </c>
      <c r="K23" s="40"/>
      <c r="L23" s="147"/>
      <c r="S23" s="40"/>
      <c r="T23" s="40"/>
      <c r="U23" s="40"/>
      <c r="V23" s="40"/>
      <c r="W23" s="40"/>
      <c r="X23" s="40"/>
      <c r="Y23" s="40"/>
      <c r="Z23" s="40"/>
      <c r="AA23" s="40"/>
      <c r="AB23" s="40"/>
      <c r="AC23" s="40"/>
      <c r="AD23" s="40"/>
      <c r="AE23" s="40"/>
    </row>
    <row r="24" s="2" customFormat="1" ht="18" customHeight="1">
      <c r="A24" s="40"/>
      <c r="B24" s="46"/>
      <c r="C24" s="40"/>
      <c r="D24" s="40"/>
      <c r="E24" s="135" t="s">
        <v>34</v>
      </c>
      <c r="F24" s="40"/>
      <c r="G24" s="40"/>
      <c r="H24" s="40"/>
      <c r="I24" s="145" t="s">
        <v>27</v>
      </c>
      <c r="J24" s="135" t="s">
        <v>19</v>
      </c>
      <c r="K24" s="40"/>
      <c r="L24" s="147"/>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47"/>
      <c r="S25" s="40"/>
      <c r="T25" s="40"/>
      <c r="U25" s="40"/>
      <c r="V25" s="40"/>
      <c r="W25" s="40"/>
      <c r="X25" s="40"/>
      <c r="Y25" s="40"/>
      <c r="Z25" s="40"/>
      <c r="AA25" s="40"/>
      <c r="AB25" s="40"/>
      <c r="AC25" s="40"/>
      <c r="AD25" s="40"/>
      <c r="AE25" s="40"/>
    </row>
    <row r="26" s="2" customFormat="1" ht="12" customHeight="1">
      <c r="A26" s="40"/>
      <c r="B26" s="46"/>
      <c r="C26" s="40"/>
      <c r="D26" s="145" t="s">
        <v>35</v>
      </c>
      <c r="E26" s="40"/>
      <c r="F26" s="40"/>
      <c r="G26" s="40"/>
      <c r="H26" s="40"/>
      <c r="I26" s="40"/>
      <c r="J26" s="40"/>
      <c r="K26" s="40"/>
      <c r="L26" s="147"/>
      <c r="S26" s="40"/>
      <c r="T26" s="40"/>
      <c r="U26" s="40"/>
      <c r="V26" s="40"/>
      <c r="W26" s="40"/>
      <c r="X26" s="40"/>
      <c r="Y26" s="40"/>
      <c r="Z26" s="40"/>
      <c r="AA26" s="40"/>
      <c r="AB26" s="40"/>
      <c r="AC26" s="40"/>
      <c r="AD26" s="40"/>
      <c r="AE26" s="40"/>
    </row>
    <row r="27" s="8" customFormat="1" ht="16.5" customHeight="1">
      <c r="A27" s="150"/>
      <c r="B27" s="151"/>
      <c r="C27" s="150"/>
      <c r="D27" s="150"/>
      <c r="E27" s="152" t="s">
        <v>19</v>
      </c>
      <c r="F27" s="152"/>
      <c r="G27" s="152"/>
      <c r="H27" s="152"/>
      <c r="I27" s="150"/>
      <c r="J27" s="150"/>
      <c r="K27" s="150"/>
      <c r="L27" s="153"/>
      <c r="S27" s="150"/>
      <c r="T27" s="150"/>
      <c r="U27" s="150"/>
      <c r="V27" s="150"/>
      <c r="W27" s="150"/>
      <c r="X27" s="150"/>
      <c r="Y27" s="150"/>
      <c r="Z27" s="150"/>
      <c r="AA27" s="150"/>
      <c r="AB27" s="150"/>
      <c r="AC27" s="150"/>
      <c r="AD27" s="150"/>
      <c r="AE27" s="150"/>
    </row>
    <row r="28" s="2" customFormat="1" ht="6.96" customHeight="1">
      <c r="A28" s="40"/>
      <c r="B28" s="46"/>
      <c r="C28" s="40"/>
      <c r="D28" s="40"/>
      <c r="E28" s="40"/>
      <c r="F28" s="40"/>
      <c r="G28" s="40"/>
      <c r="H28" s="40"/>
      <c r="I28" s="40"/>
      <c r="J28" s="40"/>
      <c r="K28" s="40"/>
      <c r="L28" s="147"/>
      <c r="S28" s="40"/>
      <c r="T28" s="40"/>
      <c r="U28" s="40"/>
      <c r="V28" s="40"/>
      <c r="W28" s="40"/>
      <c r="X28" s="40"/>
      <c r="Y28" s="40"/>
      <c r="Z28" s="40"/>
      <c r="AA28" s="40"/>
      <c r="AB28" s="40"/>
      <c r="AC28" s="40"/>
      <c r="AD28" s="40"/>
      <c r="AE28" s="40"/>
    </row>
    <row r="29" s="2" customFormat="1" ht="6.96" customHeight="1">
      <c r="A29" s="40"/>
      <c r="B29" s="46"/>
      <c r="C29" s="40"/>
      <c r="D29" s="154"/>
      <c r="E29" s="154"/>
      <c r="F29" s="154"/>
      <c r="G29" s="154"/>
      <c r="H29" s="154"/>
      <c r="I29" s="154"/>
      <c r="J29" s="154"/>
      <c r="K29" s="154"/>
      <c r="L29" s="147"/>
      <c r="S29" s="40"/>
      <c r="T29" s="40"/>
      <c r="U29" s="40"/>
      <c r="V29" s="40"/>
      <c r="W29" s="40"/>
      <c r="X29" s="40"/>
      <c r="Y29" s="40"/>
      <c r="Z29" s="40"/>
      <c r="AA29" s="40"/>
      <c r="AB29" s="40"/>
      <c r="AC29" s="40"/>
      <c r="AD29" s="40"/>
      <c r="AE29" s="40"/>
    </row>
    <row r="30" s="2" customFormat="1" ht="25.44" customHeight="1">
      <c r="A30" s="40"/>
      <c r="B30" s="46"/>
      <c r="C30" s="40"/>
      <c r="D30" s="155" t="s">
        <v>37</v>
      </c>
      <c r="E30" s="40"/>
      <c r="F30" s="40"/>
      <c r="G30" s="40"/>
      <c r="H30" s="40"/>
      <c r="I30" s="40"/>
      <c r="J30" s="156">
        <f>ROUND(J89, 2)</f>
        <v>0</v>
      </c>
      <c r="K30" s="40"/>
      <c r="L30" s="147"/>
      <c r="S30" s="40"/>
      <c r="T30" s="40"/>
      <c r="U30" s="40"/>
      <c r="V30" s="40"/>
      <c r="W30" s="40"/>
      <c r="X30" s="40"/>
      <c r="Y30" s="40"/>
      <c r="Z30" s="40"/>
      <c r="AA30" s="40"/>
      <c r="AB30" s="40"/>
      <c r="AC30" s="40"/>
      <c r="AD30" s="40"/>
      <c r="AE30" s="40"/>
    </row>
    <row r="31" s="2" customFormat="1" ht="6.96" customHeight="1">
      <c r="A31" s="40"/>
      <c r="B31" s="46"/>
      <c r="C31" s="40"/>
      <c r="D31" s="154"/>
      <c r="E31" s="154"/>
      <c r="F31" s="154"/>
      <c r="G31" s="154"/>
      <c r="H31" s="154"/>
      <c r="I31" s="154"/>
      <c r="J31" s="154"/>
      <c r="K31" s="154"/>
      <c r="L31" s="147"/>
      <c r="S31" s="40"/>
      <c r="T31" s="40"/>
      <c r="U31" s="40"/>
      <c r="V31" s="40"/>
      <c r="W31" s="40"/>
      <c r="X31" s="40"/>
      <c r="Y31" s="40"/>
      <c r="Z31" s="40"/>
      <c r="AA31" s="40"/>
      <c r="AB31" s="40"/>
      <c r="AC31" s="40"/>
      <c r="AD31" s="40"/>
      <c r="AE31" s="40"/>
    </row>
    <row r="32" s="2" customFormat="1" ht="14.4" customHeight="1">
      <c r="A32" s="40"/>
      <c r="B32" s="46"/>
      <c r="C32" s="40"/>
      <c r="D32" s="40"/>
      <c r="E32" s="40"/>
      <c r="F32" s="157" t="s">
        <v>39</v>
      </c>
      <c r="G32" s="40"/>
      <c r="H32" s="40"/>
      <c r="I32" s="157" t="s">
        <v>38</v>
      </c>
      <c r="J32" s="157" t="s">
        <v>40</v>
      </c>
      <c r="K32" s="40"/>
      <c r="L32" s="147"/>
      <c r="S32" s="40"/>
      <c r="T32" s="40"/>
      <c r="U32" s="40"/>
      <c r="V32" s="40"/>
      <c r="W32" s="40"/>
      <c r="X32" s="40"/>
      <c r="Y32" s="40"/>
      <c r="Z32" s="40"/>
      <c r="AA32" s="40"/>
      <c r="AB32" s="40"/>
      <c r="AC32" s="40"/>
      <c r="AD32" s="40"/>
      <c r="AE32" s="40"/>
    </row>
    <row r="33" s="2" customFormat="1" ht="14.4" customHeight="1">
      <c r="A33" s="40"/>
      <c r="B33" s="46"/>
      <c r="C33" s="40"/>
      <c r="D33" s="158" t="s">
        <v>41</v>
      </c>
      <c r="E33" s="145" t="s">
        <v>42</v>
      </c>
      <c r="F33" s="159">
        <f>ROUND((SUM(BE89:BE277)),  2)</f>
        <v>0</v>
      </c>
      <c r="G33" s="40"/>
      <c r="H33" s="40"/>
      <c r="I33" s="160">
        <v>0.20999999999999999</v>
      </c>
      <c r="J33" s="159">
        <f>ROUND(((SUM(BE89:BE277))*I33),  2)</f>
        <v>0</v>
      </c>
      <c r="K33" s="40"/>
      <c r="L33" s="147"/>
      <c r="S33" s="40"/>
      <c r="T33" s="40"/>
      <c r="U33" s="40"/>
      <c r="V33" s="40"/>
      <c r="W33" s="40"/>
      <c r="X33" s="40"/>
      <c r="Y33" s="40"/>
      <c r="Z33" s="40"/>
      <c r="AA33" s="40"/>
      <c r="AB33" s="40"/>
      <c r="AC33" s="40"/>
      <c r="AD33" s="40"/>
      <c r="AE33" s="40"/>
    </row>
    <row r="34" s="2" customFormat="1" ht="14.4" customHeight="1">
      <c r="A34" s="40"/>
      <c r="B34" s="46"/>
      <c r="C34" s="40"/>
      <c r="D34" s="40"/>
      <c r="E34" s="145" t="s">
        <v>43</v>
      </c>
      <c r="F34" s="159">
        <f>ROUND((SUM(BF89:BF277)),  2)</f>
        <v>0</v>
      </c>
      <c r="G34" s="40"/>
      <c r="H34" s="40"/>
      <c r="I34" s="160">
        <v>0.14999999999999999</v>
      </c>
      <c r="J34" s="159">
        <f>ROUND(((SUM(BF89:BF277))*I34),  2)</f>
        <v>0</v>
      </c>
      <c r="K34" s="40"/>
      <c r="L34" s="147"/>
      <c r="S34" s="40"/>
      <c r="T34" s="40"/>
      <c r="U34" s="40"/>
      <c r="V34" s="40"/>
      <c r="W34" s="40"/>
      <c r="X34" s="40"/>
      <c r="Y34" s="40"/>
      <c r="Z34" s="40"/>
      <c r="AA34" s="40"/>
      <c r="AB34" s="40"/>
      <c r="AC34" s="40"/>
      <c r="AD34" s="40"/>
      <c r="AE34" s="40"/>
    </row>
    <row r="35" hidden="1" s="2" customFormat="1" ht="14.4" customHeight="1">
      <c r="A35" s="40"/>
      <c r="B35" s="46"/>
      <c r="C35" s="40"/>
      <c r="D35" s="40"/>
      <c r="E35" s="145" t="s">
        <v>44</v>
      </c>
      <c r="F35" s="159">
        <f>ROUND((SUM(BG89:BG277)),  2)</f>
        <v>0</v>
      </c>
      <c r="G35" s="40"/>
      <c r="H35" s="40"/>
      <c r="I35" s="160">
        <v>0.20999999999999999</v>
      </c>
      <c r="J35" s="159">
        <f>0</f>
        <v>0</v>
      </c>
      <c r="K35" s="40"/>
      <c r="L35" s="147"/>
      <c r="S35" s="40"/>
      <c r="T35" s="40"/>
      <c r="U35" s="40"/>
      <c r="V35" s="40"/>
      <c r="W35" s="40"/>
      <c r="X35" s="40"/>
      <c r="Y35" s="40"/>
      <c r="Z35" s="40"/>
      <c r="AA35" s="40"/>
      <c r="AB35" s="40"/>
      <c r="AC35" s="40"/>
      <c r="AD35" s="40"/>
      <c r="AE35" s="40"/>
    </row>
    <row r="36" hidden="1" s="2" customFormat="1" ht="14.4" customHeight="1">
      <c r="A36" s="40"/>
      <c r="B36" s="46"/>
      <c r="C36" s="40"/>
      <c r="D36" s="40"/>
      <c r="E36" s="145" t="s">
        <v>45</v>
      </c>
      <c r="F36" s="159">
        <f>ROUND((SUM(BH89:BH277)),  2)</f>
        <v>0</v>
      </c>
      <c r="G36" s="40"/>
      <c r="H36" s="40"/>
      <c r="I36" s="160">
        <v>0.14999999999999999</v>
      </c>
      <c r="J36" s="159">
        <f>0</f>
        <v>0</v>
      </c>
      <c r="K36" s="40"/>
      <c r="L36" s="147"/>
      <c r="S36" s="40"/>
      <c r="T36" s="40"/>
      <c r="U36" s="40"/>
      <c r="V36" s="40"/>
      <c r="W36" s="40"/>
      <c r="X36" s="40"/>
      <c r="Y36" s="40"/>
      <c r="Z36" s="40"/>
      <c r="AA36" s="40"/>
      <c r="AB36" s="40"/>
      <c r="AC36" s="40"/>
      <c r="AD36" s="40"/>
      <c r="AE36" s="40"/>
    </row>
    <row r="37" hidden="1" s="2" customFormat="1" ht="14.4" customHeight="1">
      <c r="A37" s="40"/>
      <c r="B37" s="46"/>
      <c r="C37" s="40"/>
      <c r="D37" s="40"/>
      <c r="E37" s="145" t="s">
        <v>46</v>
      </c>
      <c r="F37" s="159">
        <f>ROUND((SUM(BI89:BI277)),  2)</f>
        <v>0</v>
      </c>
      <c r="G37" s="40"/>
      <c r="H37" s="40"/>
      <c r="I37" s="160">
        <v>0</v>
      </c>
      <c r="J37" s="159">
        <f>0</f>
        <v>0</v>
      </c>
      <c r="K37" s="40"/>
      <c r="L37" s="147"/>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47"/>
      <c r="S38" s="40"/>
      <c r="T38" s="40"/>
      <c r="U38" s="40"/>
      <c r="V38" s="40"/>
      <c r="W38" s="40"/>
      <c r="X38" s="40"/>
      <c r="Y38" s="40"/>
      <c r="Z38" s="40"/>
      <c r="AA38" s="40"/>
      <c r="AB38" s="40"/>
      <c r="AC38" s="40"/>
      <c r="AD38" s="40"/>
      <c r="AE38" s="40"/>
    </row>
    <row r="39" s="2" customFormat="1" ht="25.44" customHeight="1">
      <c r="A39" s="40"/>
      <c r="B39" s="46"/>
      <c r="C39" s="161"/>
      <c r="D39" s="162" t="s">
        <v>47</v>
      </c>
      <c r="E39" s="163"/>
      <c r="F39" s="163"/>
      <c r="G39" s="164" t="s">
        <v>48</v>
      </c>
      <c r="H39" s="165" t="s">
        <v>49</v>
      </c>
      <c r="I39" s="163"/>
      <c r="J39" s="166">
        <f>SUM(J30:J37)</f>
        <v>0</v>
      </c>
      <c r="K39" s="167"/>
      <c r="L39" s="147"/>
      <c r="S39" s="40"/>
      <c r="T39" s="40"/>
      <c r="U39" s="40"/>
      <c r="V39" s="40"/>
      <c r="W39" s="40"/>
      <c r="X39" s="40"/>
      <c r="Y39" s="40"/>
      <c r="Z39" s="40"/>
      <c r="AA39" s="40"/>
      <c r="AB39" s="40"/>
      <c r="AC39" s="40"/>
      <c r="AD39" s="40"/>
      <c r="AE39" s="40"/>
    </row>
    <row r="40" s="2" customFormat="1" ht="14.4" customHeight="1">
      <c r="A40" s="40"/>
      <c r="B40" s="168"/>
      <c r="C40" s="169"/>
      <c r="D40" s="169"/>
      <c r="E40" s="169"/>
      <c r="F40" s="169"/>
      <c r="G40" s="169"/>
      <c r="H40" s="169"/>
      <c r="I40" s="169"/>
      <c r="J40" s="169"/>
      <c r="K40" s="169"/>
      <c r="L40" s="147"/>
      <c r="S40" s="40"/>
      <c r="T40" s="40"/>
      <c r="U40" s="40"/>
      <c r="V40" s="40"/>
      <c r="W40" s="40"/>
      <c r="X40" s="40"/>
      <c r="Y40" s="40"/>
      <c r="Z40" s="40"/>
      <c r="AA40" s="40"/>
      <c r="AB40" s="40"/>
      <c r="AC40" s="40"/>
      <c r="AD40" s="40"/>
      <c r="AE40" s="40"/>
    </row>
    <row r="44" s="2" customFormat="1" ht="6.96" customHeight="1">
      <c r="A44" s="40"/>
      <c r="B44" s="170"/>
      <c r="C44" s="171"/>
      <c r="D44" s="171"/>
      <c r="E44" s="171"/>
      <c r="F44" s="171"/>
      <c r="G44" s="171"/>
      <c r="H44" s="171"/>
      <c r="I44" s="171"/>
      <c r="J44" s="171"/>
      <c r="K44" s="171"/>
      <c r="L44" s="147"/>
      <c r="S44" s="40"/>
      <c r="T44" s="40"/>
      <c r="U44" s="40"/>
      <c r="V44" s="40"/>
      <c r="W44" s="40"/>
      <c r="X44" s="40"/>
      <c r="Y44" s="40"/>
      <c r="Z44" s="40"/>
      <c r="AA44" s="40"/>
      <c r="AB44" s="40"/>
      <c r="AC44" s="40"/>
      <c r="AD44" s="40"/>
      <c r="AE44" s="40"/>
    </row>
    <row r="45" s="2" customFormat="1" ht="24.96" customHeight="1">
      <c r="A45" s="40"/>
      <c r="B45" s="41"/>
      <c r="C45" s="25" t="s">
        <v>106</v>
      </c>
      <c r="D45" s="42"/>
      <c r="E45" s="42"/>
      <c r="F45" s="42"/>
      <c r="G45" s="42"/>
      <c r="H45" s="42"/>
      <c r="I45" s="42"/>
      <c r="J45" s="42"/>
      <c r="K45" s="42"/>
      <c r="L45" s="147"/>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47"/>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47"/>
      <c r="S47" s="40"/>
      <c r="T47" s="40"/>
      <c r="U47" s="40"/>
      <c r="V47" s="40"/>
      <c r="W47" s="40"/>
      <c r="X47" s="40"/>
      <c r="Y47" s="40"/>
      <c r="Z47" s="40"/>
      <c r="AA47" s="40"/>
      <c r="AB47" s="40"/>
      <c r="AC47" s="40"/>
      <c r="AD47" s="40"/>
      <c r="AE47" s="40"/>
    </row>
    <row r="48" s="2" customFormat="1" ht="16.5" customHeight="1">
      <c r="A48" s="40"/>
      <c r="B48" s="41"/>
      <c r="C48" s="42"/>
      <c r="D48" s="42"/>
      <c r="E48" s="172" t="str">
        <f>E7</f>
        <v>Oprava fasád č.p.1 Resselovo nám., Chrudim</v>
      </c>
      <c r="F48" s="34"/>
      <c r="G48" s="34"/>
      <c r="H48" s="34"/>
      <c r="I48" s="42"/>
      <c r="J48" s="42"/>
      <c r="K48" s="42"/>
      <c r="L48" s="147"/>
      <c r="S48" s="40"/>
      <c r="T48" s="40"/>
      <c r="U48" s="40"/>
      <c r="V48" s="40"/>
      <c r="W48" s="40"/>
      <c r="X48" s="40"/>
      <c r="Y48" s="40"/>
      <c r="Z48" s="40"/>
      <c r="AA48" s="40"/>
      <c r="AB48" s="40"/>
      <c r="AC48" s="40"/>
      <c r="AD48" s="40"/>
      <c r="AE48" s="40"/>
    </row>
    <row r="49" s="2" customFormat="1" ht="12" customHeight="1">
      <c r="A49" s="40"/>
      <c r="B49" s="41"/>
      <c r="C49" s="34" t="s">
        <v>102</v>
      </c>
      <c r="D49" s="42"/>
      <c r="E49" s="42"/>
      <c r="F49" s="42"/>
      <c r="G49" s="42"/>
      <c r="H49" s="42"/>
      <c r="I49" s="42"/>
      <c r="J49" s="42"/>
      <c r="K49" s="42"/>
      <c r="L49" s="147"/>
      <c r="S49" s="40"/>
      <c r="T49" s="40"/>
      <c r="U49" s="40"/>
      <c r="V49" s="40"/>
      <c r="W49" s="40"/>
      <c r="X49" s="40"/>
      <c r="Y49" s="40"/>
      <c r="Z49" s="40"/>
      <c r="AA49" s="40"/>
      <c r="AB49" s="40"/>
      <c r="AC49" s="40"/>
      <c r="AD49" s="40"/>
      <c r="AE49" s="40"/>
    </row>
    <row r="50" s="2" customFormat="1" ht="16.5" customHeight="1">
      <c r="A50" s="40"/>
      <c r="B50" s="41"/>
      <c r="C50" s="42"/>
      <c r="D50" s="42"/>
      <c r="E50" s="71" t="str">
        <f>E9</f>
        <v>02 - Oprava fasády ve Fortenské ulici</v>
      </c>
      <c r="F50" s="42"/>
      <c r="G50" s="42"/>
      <c r="H50" s="42"/>
      <c r="I50" s="42"/>
      <c r="J50" s="42"/>
      <c r="K50" s="42"/>
      <c r="L50" s="147"/>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47"/>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34" t="s">
        <v>23</v>
      </c>
      <c r="J52" s="74" t="str">
        <f>IF(J12="","",J12)</f>
        <v>14. 8. 2022</v>
      </c>
      <c r="K52" s="42"/>
      <c r="L52" s="147"/>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47"/>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 xml:space="preserve"> </v>
      </c>
      <c r="G54" s="42"/>
      <c r="H54" s="42"/>
      <c r="I54" s="34" t="s">
        <v>30</v>
      </c>
      <c r="J54" s="38" t="str">
        <f>E21</f>
        <v>Ing. Josef Dvořák</v>
      </c>
      <c r="K54" s="42"/>
      <c r="L54" s="147"/>
      <c r="S54" s="40"/>
      <c r="T54" s="40"/>
      <c r="U54" s="40"/>
      <c r="V54" s="40"/>
      <c r="W54" s="40"/>
      <c r="X54" s="40"/>
      <c r="Y54" s="40"/>
      <c r="Z54" s="40"/>
      <c r="AA54" s="40"/>
      <c r="AB54" s="40"/>
      <c r="AC54" s="40"/>
      <c r="AD54" s="40"/>
      <c r="AE54" s="40"/>
    </row>
    <row r="55" s="2" customFormat="1" ht="15.15" customHeight="1">
      <c r="A55" s="40"/>
      <c r="B55" s="41"/>
      <c r="C55" s="34" t="s">
        <v>28</v>
      </c>
      <c r="D55" s="42"/>
      <c r="E55" s="42"/>
      <c r="F55" s="29" t="str">
        <f>IF(E18="","",E18)</f>
        <v>Vyplň údaj</v>
      </c>
      <c r="G55" s="42"/>
      <c r="H55" s="42"/>
      <c r="I55" s="34" t="s">
        <v>33</v>
      </c>
      <c r="J55" s="38" t="str">
        <f>E24</f>
        <v>Ing.Jiří Pitra</v>
      </c>
      <c r="K55" s="42"/>
      <c r="L55" s="147"/>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47"/>
      <c r="S56" s="40"/>
      <c r="T56" s="40"/>
      <c r="U56" s="40"/>
      <c r="V56" s="40"/>
      <c r="W56" s="40"/>
      <c r="X56" s="40"/>
      <c r="Y56" s="40"/>
      <c r="Z56" s="40"/>
      <c r="AA56" s="40"/>
      <c r="AB56" s="40"/>
      <c r="AC56" s="40"/>
      <c r="AD56" s="40"/>
      <c r="AE56" s="40"/>
    </row>
    <row r="57" s="2" customFormat="1" ht="29.28" customHeight="1">
      <c r="A57" s="40"/>
      <c r="B57" s="41"/>
      <c r="C57" s="173" t="s">
        <v>107</v>
      </c>
      <c r="D57" s="174"/>
      <c r="E57" s="174"/>
      <c r="F57" s="174"/>
      <c r="G57" s="174"/>
      <c r="H57" s="174"/>
      <c r="I57" s="174"/>
      <c r="J57" s="175" t="s">
        <v>108</v>
      </c>
      <c r="K57" s="174"/>
      <c r="L57" s="147"/>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47"/>
      <c r="S58" s="40"/>
      <c r="T58" s="40"/>
      <c r="U58" s="40"/>
      <c r="V58" s="40"/>
      <c r="W58" s="40"/>
      <c r="X58" s="40"/>
      <c r="Y58" s="40"/>
      <c r="Z58" s="40"/>
      <c r="AA58" s="40"/>
      <c r="AB58" s="40"/>
      <c r="AC58" s="40"/>
      <c r="AD58" s="40"/>
      <c r="AE58" s="40"/>
    </row>
    <row r="59" s="2" customFormat="1" ht="22.8" customHeight="1">
      <c r="A59" s="40"/>
      <c r="B59" s="41"/>
      <c r="C59" s="176" t="s">
        <v>69</v>
      </c>
      <c r="D59" s="42"/>
      <c r="E59" s="42"/>
      <c r="F59" s="42"/>
      <c r="G59" s="42"/>
      <c r="H59" s="42"/>
      <c r="I59" s="42"/>
      <c r="J59" s="104">
        <f>J89</f>
        <v>0</v>
      </c>
      <c r="K59" s="42"/>
      <c r="L59" s="147"/>
      <c r="S59" s="40"/>
      <c r="T59" s="40"/>
      <c r="U59" s="40"/>
      <c r="V59" s="40"/>
      <c r="W59" s="40"/>
      <c r="X59" s="40"/>
      <c r="Y59" s="40"/>
      <c r="Z59" s="40"/>
      <c r="AA59" s="40"/>
      <c r="AB59" s="40"/>
      <c r="AC59" s="40"/>
      <c r="AD59" s="40"/>
      <c r="AE59" s="40"/>
      <c r="AU59" s="19" t="s">
        <v>109</v>
      </c>
    </row>
    <row r="60" s="9" customFormat="1" ht="24.96" customHeight="1">
      <c r="A60" s="9"/>
      <c r="B60" s="177"/>
      <c r="C60" s="178"/>
      <c r="D60" s="179" t="s">
        <v>110</v>
      </c>
      <c r="E60" s="180"/>
      <c r="F60" s="180"/>
      <c r="G60" s="180"/>
      <c r="H60" s="180"/>
      <c r="I60" s="180"/>
      <c r="J60" s="181">
        <f>J90</f>
        <v>0</v>
      </c>
      <c r="K60" s="178"/>
      <c r="L60" s="182"/>
      <c r="S60" s="9"/>
      <c r="T60" s="9"/>
      <c r="U60" s="9"/>
      <c r="V60" s="9"/>
      <c r="W60" s="9"/>
      <c r="X60" s="9"/>
      <c r="Y60" s="9"/>
      <c r="Z60" s="9"/>
      <c r="AA60" s="9"/>
      <c r="AB60" s="9"/>
      <c r="AC60" s="9"/>
      <c r="AD60" s="9"/>
      <c r="AE60" s="9"/>
    </row>
    <row r="61" s="10" customFormat="1" ht="19.92" customHeight="1">
      <c r="A61" s="10"/>
      <c r="B61" s="183"/>
      <c r="C61" s="127"/>
      <c r="D61" s="184" t="s">
        <v>886</v>
      </c>
      <c r="E61" s="185"/>
      <c r="F61" s="185"/>
      <c r="G61" s="185"/>
      <c r="H61" s="185"/>
      <c r="I61" s="185"/>
      <c r="J61" s="186">
        <f>J91</f>
        <v>0</v>
      </c>
      <c r="K61" s="127"/>
      <c r="L61" s="187"/>
      <c r="S61" s="10"/>
      <c r="T61" s="10"/>
      <c r="U61" s="10"/>
      <c r="V61" s="10"/>
      <c r="W61" s="10"/>
      <c r="X61" s="10"/>
      <c r="Y61" s="10"/>
      <c r="Z61" s="10"/>
      <c r="AA61" s="10"/>
      <c r="AB61" s="10"/>
      <c r="AC61" s="10"/>
      <c r="AD61" s="10"/>
      <c r="AE61" s="10"/>
    </row>
    <row r="62" s="10" customFormat="1" ht="19.92" customHeight="1">
      <c r="A62" s="10"/>
      <c r="B62" s="183"/>
      <c r="C62" s="127"/>
      <c r="D62" s="184" t="s">
        <v>887</v>
      </c>
      <c r="E62" s="185"/>
      <c r="F62" s="185"/>
      <c r="G62" s="185"/>
      <c r="H62" s="185"/>
      <c r="I62" s="185"/>
      <c r="J62" s="186">
        <f>J99</f>
        <v>0</v>
      </c>
      <c r="K62" s="127"/>
      <c r="L62" s="187"/>
      <c r="S62" s="10"/>
      <c r="T62" s="10"/>
      <c r="U62" s="10"/>
      <c r="V62" s="10"/>
      <c r="W62" s="10"/>
      <c r="X62" s="10"/>
      <c r="Y62" s="10"/>
      <c r="Z62" s="10"/>
      <c r="AA62" s="10"/>
      <c r="AB62" s="10"/>
      <c r="AC62" s="10"/>
      <c r="AD62" s="10"/>
      <c r="AE62" s="10"/>
    </row>
    <row r="63" s="10" customFormat="1" ht="19.92" customHeight="1">
      <c r="A63" s="10"/>
      <c r="B63" s="183"/>
      <c r="C63" s="127"/>
      <c r="D63" s="184" t="s">
        <v>828</v>
      </c>
      <c r="E63" s="185"/>
      <c r="F63" s="185"/>
      <c r="G63" s="185"/>
      <c r="H63" s="185"/>
      <c r="I63" s="185"/>
      <c r="J63" s="186">
        <f>J111</f>
        <v>0</v>
      </c>
      <c r="K63" s="127"/>
      <c r="L63" s="187"/>
      <c r="S63" s="10"/>
      <c r="T63" s="10"/>
      <c r="U63" s="10"/>
      <c r="V63" s="10"/>
      <c r="W63" s="10"/>
      <c r="X63" s="10"/>
      <c r="Y63" s="10"/>
      <c r="Z63" s="10"/>
      <c r="AA63" s="10"/>
      <c r="AB63" s="10"/>
      <c r="AC63" s="10"/>
      <c r="AD63" s="10"/>
      <c r="AE63" s="10"/>
    </row>
    <row r="64" s="10" customFormat="1" ht="19.92" customHeight="1">
      <c r="A64" s="10"/>
      <c r="B64" s="183"/>
      <c r="C64" s="127"/>
      <c r="D64" s="184" t="s">
        <v>888</v>
      </c>
      <c r="E64" s="185"/>
      <c r="F64" s="185"/>
      <c r="G64" s="185"/>
      <c r="H64" s="185"/>
      <c r="I64" s="185"/>
      <c r="J64" s="186">
        <f>J124</f>
        <v>0</v>
      </c>
      <c r="K64" s="127"/>
      <c r="L64" s="187"/>
      <c r="S64" s="10"/>
      <c r="T64" s="10"/>
      <c r="U64" s="10"/>
      <c r="V64" s="10"/>
      <c r="W64" s="10"/>
      <c r="X64" s="10"/>
      <c r="Y64" s="10"/>
      <c r="Z64" s="10"/>
      <c r="AA64" s="10"/>
      <c r="AB64" s="10"/>
      <c r="AC64" s="10"/>
      <c r="AD64" s="10"/>
      <c r="AE64" s="10"/>
    </row>
    <row r="65" s="10" customFormat="1" ht="19.92" customHeight="1">
      <c r="A65" s="10"/>
      <c r="B65" s="183"/>
      <c r="C65" s="127"/>
      <c r="D65" s="184" t="s">
        <v>889</v>
      </c>
      <c r="E65" s="185"/>
      <c r="F65" s="185"/>
      <c r="G65" s="185"/>
      <c r="H65" s="185"/>
      <c r="I65" s="185"/>
      <c r="J65" s="186">
        <f>J140</f>
        <v>0</v>
      </c>
      <c r="K65" s="127"/>
      <c r="L65" s="187"/>
      <c r="S65" s="10"/>
      <c r="T65" s="10"/>
      <c r="U65" s="10"/>
      <c r="V65" s="10"/>
      <c r="W65" s="10"/>
      <c r="X65" s="10"/>
      <c r="Y65" s="10"/>
      <c r="Z65" s="10"/>
      <c r="AA65" s="10"/>
      <c r="AB65" s="10"/>
      <c r="AC65" s="10"/>
      <c r="AD65" s="10"/>
      <c r="AE65" s="10"/>
    </row>
    <row r="66" s="10" customFormat="1" ht="19.92" customHeight="1">
      <c r="A66" s="10"/>
      <c r="B66" s="183"/>
      <c r="C66" s="127"/>
      <c r="D66" s="184" t="s">
        <v>122</v>
      </c>
      <c r="E66" s="185"/>
      <c r="F66" s="185"/>
      <c r="G66" s="185"/>
      <c r="H66" s="185"/>
      <c r="I66" s="185"/>
      <c r="J66" s="186">
        <f>J224</f>
        <v>0</v>
      </c>
      <c r="K66" s="127"/>
      <c r="L66" s="187"/>
      <c r="S66" s="10"/>
      <c r="T66" s="10"/>
      <c r="U66" s="10"/>
      <c r="V66" s="10"/>
      <c r="W66" s="10"/>
      <c r="X66" s="10"/>
      <c r="Y66" s="10"/>
      <c r="Z66" s="10"/>
      <c r="AA66" s="10"/>
      <c r="AB66" s="10"/>
      <c r="AC66" s="10"/>
      <c r="AD66" s="10"/>
      <c r="AE66" s="10"/>
    </row>
    <row r="67" s="10" customFormat="1" ht="19.92" customHeight="1">
      <c r="A67" s="10"/>
      <c r="B67" s="183"/>
      <c r="C67" s="127"/>
      <c r="D67" s="184" t="s">
        <v>123</v>
      </c>
      <c r="E67" s="185"/>
      <c r="F67" s="185"/>
      <c r="G67" s="185"/>
      <c r="H67" s="185"/>
      <c r="I67" s="185"/>
      <c r="J67" s="186">
        <f>J235</f>
        <v>0</v>
      </c>
      <c r="K67" s="127"/>
      <c r="L67" s="187"/>
      <c r="S67" s="10"/>
      <c r="T67" s="10"/>
      <c r="U67" s="10"/>
      <c r="V67" s="10"/>
      <c r="W67" s="10"/>
      <c r="X67" s="10"/>
      <c r="Y67" s="10"/>
      <c r="Z67" s="10"/>
      <c r="AA67" s="10"/>
      <c r="AB67" s="10"/>
      <c r="AC67" s="10"/>
      <c r="AD67" s="10"/>
      <c r="AE67" s="10"/>
    </row>
    <row r="68" s="9" customFormat="1" ht="24.96" customHeight="1">
      <c r="A68" s="9"/>
      <c r="B68" s="177"/>
      <c r="C68" s="178"/>
      <c r="D68" s="179" t="s">
        <v>124</v>
      </c>
      <c r="E68" s="180"/>
      <c r="F68" s="180"/>
      <c r="G68" s="180"/>
      <c r="H68" s="180"/>
      <c r="I68" s="180"/>
      <c r="J68" s="181">
        <f>J238</f>
        <v>0</v>
      </c>
      <c r="K68" s="178"/>
      <c r="L68" s="182"/>
      <c r="S68" s="9"/>
      <c r="T68" s="9"/>
      <c r="U68" s="9"/>
      <c r="V68" s="9"/>
      <c r="W68" s="9"/>
      <c r="X68" s="9"/>
      <c r="Y68" s="9"/>
      <c r="Z68" s="9"/>
      <c r="AA68" s="9"/>
      <c r="AB68" s="9"/>
      <c r="AC68" s="9"/>
      <c r="AD68" s="9"/>
      <c r="AE68" s="9"/>
    </row>
    <row r="69" s="10" customFormat="1" ht="19.92" customHeight="1">
      <c r="A69" s="10"/>
      <c r="B69" s="183"/>
      <c r="C69" s="127"/>
      <c r="D69" s="184" t="s">
        <v>128</v>
      </c>
      <c r="E69" s="185"/>
      <c r="F69" s="185"/>
      <c r="G69" s="185"/>
      <c r="H69" s="185"/>
      <c r="I69" s="185"/>
      <c r="J69" s="186">
        <f>J239</f>
        <v>0</v>
      </c>
      <c r="K69" s="127"/>
      <c r="L69" s="187"/>
      <c r="S69" s="10"/>
      <c r="T69" s="10"/>
      <c r="U69" s="10"/>
      <c r="V69" s="10"/>
      <c r="W69" s="10"/>
      <c r="X69" s="10"/>
      <c r="Y69" s="10"/>
      <c r="Z69" s="10"/>
      <c r="AA69" s="10"/>
      <c r="AB69" s="10"/>
      <c r="AC69" s="10"/>
      <c r="AD69" s="10"/>
      <c r="AE69" s="10"/>
    </row>
    <row r="70" s="2" customFormat="1" ht="21.84" customHeight="1">
      <c r="A70" s="40"/>
      <c r="B70" s="41"/>
      <c r="C70" s="42"/>
      <c r="D70" s="42"/>
      <c r="E70" s="42"/>
      <c r="F70" s="42"/>
      <c r="G70" s="42"/>
      <c r="H70" s="42"/>
      <c r="I70" s="42"/>
      <c r="J70" s="42"/>
      <c r="K70" s="42"/>
      <c r="L70" s="147"/>
      <c r="S70" s="40"/>
      <c r="T70" s="40"/>
      <c r="U70" s="40"/>
      <c r="V70" s="40"/>
      <c r="W70" s="40"/>
      <c r="X70" s="40"/>
      <c r="Y70" s="40"/>
      <c r="Z70" s="40"/>
      <c r="AA70" s="40"/>
      <c r="AB70" s="40"/>
      <c r="AC70" s="40"/>
      <c r="AD70" s="40"/>
      <c r="AE70" s="40"/>
    </row>
    <row r="71" s="2" customFormat="1" ht="6.96" customHeight="1">
      <c r="A71" s="40"/>
      <c r="B71" s="61"/>
      <c r="C71" s="62"/>
      <c r="D71" s="62"/>
      <c r="E71" s="62"/>
      <c r="F71" s="62"/>
      <c r="G71" s="62"/>
      <c r="H71" s="62"/>
      <c r="I71" s="62"/>
      <c r="J71" s="62"/>
      <c r="K71" s="62"/>
      <c r="L71" s="147"/>
      <c r="S71" s="40"/>
      <c r="T71" s="40"/>
      <c r="U71" s="40"/>
      <c r="V71" s="40"/>
      <c r="W71" s="40"/>
      <c r="X71" s="40"/>
      <c r="Y71" s="40"/>
      <c r="Z71" s="40"/>
      <c r="AA71" s="40"/>
      <c r="AB71" s="40"/>
      <c r="AC71" s="40"/>
      <c r="AD71" s="40"/>
      <c r="AE71" s="40"/>
    </row>
    <row r="75" s="2" customFormat="1" ht="6.96" customHeight="1">
      <c r="A75" s="40"/>
      <c r="B75" s="63"/>
      <c r="C75" s="64"/>
      <c r="D75" s="64"/>
      <c r="E75" s="64"/>
      <c r="F75" s="64"/>
      <c r="G75" s="64"/>
      <c r="H75" s="64"/>
      <c r="I75" s="64"/>
      <c r="J75" s="64"/>
      <c r="K75" s="64"/>
      <c r="L75" s="147"/>
      <c r="S75" s="40"/>
      <c r="T75" s="40"/>
      <c r="U75" s="40"/>
      <c r="V75" s="40"/>
      <c r="W75" s="40"/>
      <c r="X75" s="40"/>
      <c r="Y75" s="40"/>
      <c r="Z75" s="40"/>
      <c r="AA75" s="40"/>
      <c r="AB75" s="40"/>
      <c r="AC75" s="40"/>
      <c r="AD75" s="40"/>
      <c r="AE75" s="40"/>
    </row>
    <row r="76" s="2" customFormat="1" ht="24.96" customHeight="1">
      <c r="A76" s="40"/>
      <c r="B76" s="41"/>
      <c r="C76" s="25" t="s">
        <v>129</v>
      </c>
      <c r="D76" s="42"/>
      <c r="E76" s="42"/>
      <c r="F76" s="42"/>
      <c r="G76" s="42"/>
      <c r="H76" s="42"/>
      <c r="I76" s="42"/>
      <c r="J76" s="42"/>
      <c r="K76" s="42"/>
      <c r="L76" s="147"/>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47"/>
      <c r="S77" s="40"/>
      <c r="T77" s="40"/>
      <c r="U77" s="40"/>
      <c r="V77" s="40"/>
      <c r="W77" s="40"/>
      <c r="X77" s="40"/>
      <c r="Y77" s="40"/>
      <c r="Z77" s="40"/>
      <c r="AA77" s="40"/>
      <c r="AB77" s="40"/>
      <c r="AC77" s="40"/>
      <c r="AD77" s="40"/>
      <c r="AE77" s="40"/>
    </row>
    <row r="78" s="2" customFormat="1" ht="12" customHeight="1">
      <c r="A78" s="40"/>
      <c r="B78" s="41"/>
      <c r="C78" s="34" t="s">
        <v>16</v>
      </c>
      <c r="D78" s="42"/>
      <c r="E78" s="42"/>
      <c r="F78" s="42"/>
      <c r="G78" s="42"/>
      <c r="H78" s="42"/>
      <c r="I78" s="42"/>
      <c r="J78" s="42"/>
      <c r="K78" s="42"/>
      <c r="L78" s="147"/>
      <c r="S78" s="40"/>
      <c r="T78" s="40"/>
      <c r="U78" s="40"/>
      <c r="V78" s="40"/>
      <c r="W78" s="40"/>
      <c r="X78" s="40"/>
      <c r="Y78" s="40"/>
      <c r="Z78" s="40"/>
      <c r="AA78" s="40"/>
      <c r="AB78" s="40"/>
      <c r="AC78" s="40"/>
      <c r="AD78" s="40"/>
      <c r="AE78" s="40"/>
    </row>
    <row r="79" s="2" customFormat="1" ht="16.5" customHeight="1">
      <c r="A79" s="40"/>
      <c r="B79" s="41"/>
      <c r="C79" s="42"/>
      <c r="D79" s="42"/>
      <c r="E79" s="172" t="str">
        <f>E7</f>
        <v>Oprava fasád č.p.1 Resselovo nám., Chrudim</v>
      </c>
      <c r="F79" s="34"/>
      <c r="G79" s="34"/>
      <c r="H79" s="34"/>
      <c r="I79" s="42"/>
      <c r="J79" s="42"/>
      <c r="K79" s="42"/>
      <c r="L79" s="147"/>
      <c r="S79" s="40"/>
      <c r="T79" s="40"/>
      <c r="U79" s="40"/>
      <c r="V79" s="40"/>
      <c r="W79" s="40"/>
      <c r="X79" s="40"/>
      <c r="Y79" s="40"/>
      <c r="Z79" s="40"/>
      <c r="AA79" s="40"/>
      <c r="AB79" s="40"/>
      <c r="AC79" s="40"/>
      <c r="AD79" s="40"/>
      <c r="AE79" s="40"/>
    </row>
    <row r="80" s="2" customFormat="1" ht="12" customHeight="1">
      <c r="A80" s="40"/>
      <c r="B80" s="41"/>
      <c r="C80" s="34" t="s">
        <v>102</v>
      </c>
      <c r="D80" s="42"/>
      <c r="E80" s="42"/>
      <c r="F80" s="42"/>
      <c r="G80" s="42"/>
      <c r="H80" s="42"/>
      <c r="I80" s="42"/>
      <c r="J80" s="42"/>
      <c r="K80" s="42"/>
      <c r="L80" s="147"/>
      <c r="S80" s="40"/>
      <c r="T80" s="40"/>
      <c r="U80" s="40"/>
      <c r="V80" s="40"/>
      <c r="W80" s="40"/>
      <c r="X80" s="40"/>
      <c r="Y80" s="40"/>
      <c r="Z80" s="40"/>
      <c r="AA80" s="40"/>
      <c r="AB80" s="40"/>
      <c r="AC80" s="40"/>
      <c r="AD80" s="40"/>
      <c r="AE80" s="40"/>
    </row>
    <row r="81" s="2" customFormat="1" ht="16.5" customHeight="1">
      <c r="A81" s="40"/>
      <c r="B81" s="41"/>
      <c r="C81" s="42"/>
      <c r="D81" s="42"/>
      <c r="E81" s="71" t="str">
        <f>E9</f>
        <v>02 - Oprava fasády ve Fortenské ulici</v>
      </c>
      <c r="F81" s="42"/>
      <c r="G81" s="42"/>
      <c r="H81" s="42"/>
      <c r="I81" s="42"/>
      <c r="J81" s="42"/>
      <c r="K81" s="42"/>
      <c r="L81" s="147"/>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147"/>
      <c r="S82" s="40"/>
      <c r="T82" s="40"/>
      <c r="U82" s="40"/>
      <c r="V82" s="40"/>
      <c r="W82" s="40"/>
      <c r="X82" s="40"/>
      <c r="Y82" s="40"/>
      <c r="Z82" s="40"/>
      <c r="AA82" s="40"/>
      <c r="AB82" s="40"/>
      <c r="AC82" s="40"/>
      <c r="AD82" s="40"/>
      <c r="AE82" s="40"/>
    </row>
    <row r="83" s="2" customFormat="1" ht="12" customHeight="1">
      <c r="A83" s="40"/>
      <c r="B83" s="41"/>
      <c r="C83" s="34" t="s">
        <v>21</v>
      </c>
      <c r="D83" s="42"/>
      <c r="E83" s="42"/>
      <c r="F83" s="29" t="str">
        <f>F12</f>
        <v xml:space="preserve"> </v>
      </c>
      <c r="G83" s="42"/>
      <c r="H83" s="42"/>
      <c r="I83" s="34" t="s">
        <v>23</v>
      </c>
      <c r="J83" s="74" t="str">
        <f>IF(J12="","",J12)</f>
        <v>14. 8. 2022</v>
      </c>
      <c r="K83" s="42"/>
      <c r="L83" s="147"/>
      <c r="S83" s="40"/>
      <c r="T83" s="40"/>
      <c r="U83" s="40"/>
      <c r="V83" s="40"/>
      <c r="W83" s="40"/>
      <c r="X83" s="40"/>
      <c r="Y83" s="40"/>
      <c r="Z83" s="40"/>
      <c r="AA83" s="40"/>
      <c r="AB83" s="40"/>
      <c r="AC83" s="40"/>
      <c r="AD83" s="40"/>
      <c r="AE83" s="40"/>
    </row>
    <row r="84" s="2" customFormat="1" ht="6.96" customHeight="1">
      <c r="A84" s="40"/>
      <c r="B84" s="41"/>
      <c r="C84" s="42"/>
      <c r="D84" s="42"/>
      <c r="E84" s="42"/>
      <c r="F84" s="42"/>
      <c r="G84" s="42"/>
      <c r="H84" s="42"/>
      <c r="I84" s="42"/>
      <c r="J84" s="42"/>
      <c r="K84" s="42"/>
      <c r="L84" s="147"/>
      <c r="S84" s="40"/>
      <c r="T84" s="40"/>
      <c r="U84" s="40"/>
      <c r="V84" s="40"/>
      <c r="W84" s="40"/>
      <c r="X84" s="40"/>
      <c r="Y84" s="40"/>
      <c r="Z84" s="40"/>
      <c r="AA84" s="40"/>
      <c r="AB84" s="40"/>
      <c r="AC84" s="40"/>
      <c r="AD84" s="40"/>
      <c r="AE84" s="40"/>
    </row>
    <row r="85" s="2" customFormat="1" ht="15.15" customHeight="1">
      <c r="A85" s="40"/>
      <c r="B85" s="41"/>
      <c r="C85" s="34" t="s">
        <v>25</v>
      </c>
      <c r="D85" s="42"/>
      <c r="E85" s="42"/>
      <c r="F85" s="29" t="str">
        <f>E15</f>
        <v xml:space="preserve"> </v>
      </c>
      <c r="G85" s="42"/>
      <c r="H85" s="42"/>
      <c r="I85" s="34" t="s">
        <v>30</v>
      </c>
      <c r="J85" s="38" t="str">
        <f>E21</f>
        <v>Ing. Josef Dvořák</v>
      </c>
      <c r="K85" s="42"/>
      <c r="L85" s="147"/>
      <c r="S85" s="40"/>
      <c r="T85" s="40"/>
      <c r="U85" s="40"/>
      <c r="V85" s="40"/>
      <c r="W85" s="40"/>
      <c r="X85" s="40"/>
      <c r="Y85" s="40"/>
      <c r="Z85" s="40"/>
      <c r="AA85" s="40"/>
      <c r="AB85" s="40"/>
      <c r="AC85" s="40"/>
      <c r="AD85" s="40"/>
      <c r="AE85" s="40"/>
    </row>
    <row r="86" s="2" customFormat="1" ht="15.15" customHeight="1">
      <c r="A86" s="40"/>
      <c r="B86" s="41"/>
      <c r="C86" s="34" t="s">
        <v>28</v>
      </c>
      <c r="D86" s="42"/>
      <c r="E86" s="42"/>
      <c r="F86" s="29" t="str">
        <f>IF(E18="","",E18)</f>
        <v>Vyplň údaj</v>
      </c>
      <c r="G86" s="42"/>
      <c r="H86" s="42"/>
      <c r="I86" s="34" t="s">
        <v>33</v>
      </c>
      <c r="J86" s="38" t="str">
        <f>E24</f>
        <v>Ing.Jiří Pitra</v>
      </c>
      <c r="K86" s="42"/>
      <c r="L86" s="147"/>
      <c r="S86" s="40"/>
      <c r="T86" s="40"/>
      <c r="U86" s="40"/>
      <c r="V86" s="40"/>
      <c r="W86" s="40"/>
      <c r="X86" s="40"/>
      <c r="Y86" s="40"/>
      <c r="Z86" s="40"/>
      <c r="AA86" s="40"/>
      <c r="AB86" s="40"/>
      <c r="AC86" s="40"/>
      <c r="AD86" s="40"/>
      <c r="AE86" s="40"/>
    </row>
    <row r="87" s="2" customFormat="1" ht="10.32" customHeight="1">
      <c r="A87" s="40"/>
      <c r="B87" s="41"/>
      <c r="C87" s="42"/>
      <c r="D87" s="42"/>
      <c r="E87" s="42"/>
      <c r="F87" s="42"/>
      <c r="G87" s="42"/>
      <c r="H87" s="42"/>
      <c r="I87" s="42"/>
      <c r="J87" s="42"/>
      <c r="K87" s="42"/>
      <c r="L87" s="147"/>
      <c r="S87" s="40"/>
      <c r="T87" s="40"/>
      <c r="U87" s="40"/>
      <c r="V87" s="40"/>
      <c r="W87" s="40"/>
      <c r="X87" s="40"/>
      <c r="Y87" s="40"/>
      <c r="Z87" s="40"/>
      <c r="AA87" s="40"/>
      <c r="AB87" s="40"/>
      <c r="AC87" s="40"/>
      <c r="AD87" s="40"/>
      <c r="AE87" s="40"/>
    </row>
    <row r="88" s="11" customFormat="1" ht="29.28" customHeight="1">
      <c r="A88" s="188"/>
      <c r="B88" s="189"/>
      <c r="C88" s="190" t="s">
        <v>130</v>
      </c>
      <c r="D88" s="191" t="s">
        <v>56</v>
      </c>
      <c r="E88" s="191" t="s">
        <v>52</v>
      </c>
      <c r="F88" s="191" t="s">
        <v>53</v>
      </c>
      <c r="G88" s="191" t="s">
        <v>131</v>
      </c>
      <c r="H88" s="191" t="s">
        <v>132</v>
      </c>
      <c r="I88" s="191" t="s">
        <v>133</v>
      </c>
      <c r="J88" s="191" t="s">
        <v>108</v>
      </c>
      <c r="K88" s="192" t="s">
        <v>134</v>
      </c>
      <c r="L88" s="193"/>
      <c r="M88" s="94" t="s">
        <v>19</v>
      </c>
      <c r="N88" s="95" t="s">
        <v>41</v>
      </c>
      <c r="O88" s="95" t="s">
        <v>135</v>
      </c>
      <c r="P88" s="95" t="s">
        <v>136</v>
      </c>
      <c r="Q88" s="95" t="s">
        <v>137</v>
      </c>
      <c r="R88" s="95" t="s">
        <v>138</v>
      </c>
      <c r="S88" s="95" t="s">
        <v>139</v>
      </c>
      <c r="T88" s="96" t="s">
        <v>140</v>
      </c>
      <c r="U88" s="188"/>
      <c r="V88" s="188"/>
      <c r="W88" s="188"/>
      <c r="X88" s="188"/>
      <c r="Y88" s="188"/>
      <c r="Z88" s="188"/>
      <c r="AA88" s="188"/>
      <c r="AB88" s="188"/>
      <c r="AC88" s="188"/>
      <c r="AD88" s="188"/>
      <c r="AE88" s="188"/>
    </row>
    <row r="89" s="2" customFormat="1" ht="22.8" customHeight="1">
      <c r="A89" s="40"/>
      <c r="B89" s="41"/>
      <c r="C89" s="101" t="s">
        <v>141</v>
      </c>
      <c r="D89" s="42"/>
      <c r="E89" s="42"/>
      <c r="F89" s="42"/>
      <c r="G89" s="42"/>
      <c r="H89" s="42"/>
      <c r="I89" s="42"/>
      <c r="J89" s="194">
        <f>BK89</f>
        <v>0</v>
      </c>
      <c r="K89" s="42"/>
      <c r="L89" s="46"/>
      <c r="M89" s="97"/>
      <c r="N89" s="195"/>
      <c r="O89" s="98"/>
      <c r="P89" s="196">
        <f>P90+P238</f>
        <v>0</v>
      </c>
      <c r="Q89" s="98"/>
      <c r="R89" s="196">
        <f>R90+R238</f>
        <v>8.1290829799999997</v>
      </c>
      <c r="S89" s="98"/>
      <c r="T89" s="197">
        <f>T90+T238</f>
        <v>12.636706</v>
      </c>
      <c r="U89" s="40"/>
      <c r="V89" s="40"/>
      <c r="W89" s="40"/>
      <c r="X89" s="40"/>
      <c r="Y89" s="40"/>
      <c r="Z89" s="40"/>
      <c r="AA89" s="40"/>
      <c r="AB89" s="40"/>
      <c r="AC89" s="40"/>
      <c r="AD89" s="40"/>
      <c r="AE89" s="40"/>
      <c r="AT89" s="19" t="s">
        <v>70</v>
      </c>
      <c r="AU89" s="19" t="s">
        <v>109</v>
      </c>
      <c r="BK89" s="198">
        <f>BK90+BK238</f>
        <v>0</v>
      </c>
    </row>
    <row r="90" s="12" customFormat="1" ht="25.92" customHeight="1">
      <c r="A90" s="12"/>
      <c r="B90" s="199"/>
      <c r="C90" s="200"/>
      <c r="D90" s="201" t="s">
        <v>70</v>
      </c>
      <c r="E90" s="202" t="s">
        <v>142</v>
      </c>
      <c r="F90" s="202" t="s">
        <v>143</v>
      </c>
      <c r="G90" s="200"/>
      <c r="H90" s="200"/>
      <c r="I90" s="203"/>
      <c r="J90" s="204">
        <f>BK90</f>
        <v>0</v>
      </c>
      <c r="K90" s="200"/>
      <c r="L90" s="205"/>
      <c r="M90" s="206"/>
      <c r="N90" s="207"/>
      <c r="O90" s="207"/>
      <c r="P90" s="208">
        <f>P91+P99+P111+P124+P140+P224+P235</f>
        <v>0</v>
      </c>
      <c r="Q90" s="207"/>
      <c r="R90" s="208">
        <f>R91+R99+R111+R124+R140+R224+R235</f>
        <v>8.0566524800000003</v>
      </c>
      <c r="S90" s="207"/>
      <c r="T90" s="209">
        <f>T91+T99+T111+T124+T140+T224+T235</f>
        <v>12.636706</v>
      </c>
      <c r="U90" s="12"/>
      <c r="V90" s="12"/>
      <c r="W90" s="12"/>
      <c r="X90" s="12"/>
      <c r="Y90" s="12"/>
      <c r="Z90" s="12"/>
      <c r="AA90" s="12"/>
      <c r="AB90" s="12"/>
      <c r="AC90" s="12"/>
      <c r="AD90" s="12"/>
      <c r="AE90" s="12"/>
      <c r="AR90" s="210" t="s">
        <v>78</v>
      </c>
      <c r="AT90" s="211" t="s">
        <v>70</v>
      </c>
      <c r="AU90" s="211" t="s">
        <v>71</v>
      </c>
      <c r="AY90" s="210" t="s">
        <v>144</v>
      </c>
      <c r="BK90" s="212">
        <f>BK91+BK99+BK111+BK124+BK140+BK224+BK235</f>
        <v>0</v>
      </c>
    </row>
    <row r="91" s="12" customFormat="1" ht="22.8" customHeight="1">
      <c r="A91" s="12"/>
      <c r="B91" s="199"/>
      <c r="C91" s="200"/>
      <c r="D91" s="201" t="s">
        <v>70</v>
      </c>
      <c r="E91" s="213" t="s">
        <v>890</v>
      </c>
      <c r="F91" s="213" t="s">
        <v>891</v>
      </c>
      <c r="G91" s="200"/>
      <c r="H91" s="200"/>
      <c r="I91" s="203"/>
      <c r="J91" s="214">
        <f>BK91</f>
        <v>0</v>
      </c>
      <c r="K91" s="200"/>
      <c r="L91" s="205"/>
      <c r="M91" s="206"/>
      <c r="N91" s="207"/>
      <c r="O91" s="207"/>
      <c r="P91" s="208">
        <f>SUM(P92:P98)</f>
        <v>0</v>
      </c>
      <c r="Q91" s="207"/>
      <c r="R91" s="208">
        <f>SUM(R92:R98)</f>
        <v>0</v>
      </c>
      <c r="S91" s="207"/>
      <c r="T91" s="209">
        <f>SUM(T92:T98)</f>
        <v>0</v>
      </c>
      <c r="U91" s="12"/>
      <c r="V91" s="12"/>
      <c r="W91" s="12"/>
      <c r="X91" s="12"/>
      <c r="Y91" s="12"/>
      <c r="Z91" s="12"/>
      <c r="AA91" s="12"/>
      <c r="AB91" s="12"/>
      <c r="AC91" s="12"/>
      <c r="AD91" s="12"/>
      <c r="AE91" s="12"/>
      <c r="AR91" s="210" t="s">
        <v>78</v>
      </c>
      <c r="AT91" s="211" t="s">
        <v>70</v>
      </c>
      <c r="AU91" s="211" t="s">
        <v>78</v>
      </c>
      <c r="AY91" s="210" t="s">
        <v>144</v>
      </c>
      <c r="BK91" s="212">
        <f>SUM(BK92:BK98)</f>
        <v>0</v>
      </c>
    </row>
    <row r="92" s="2" customFormat="1" ht="37.8" customHeight="1">
      <c r="A92" s="40"/>
      <c r="B92" s="41"/>
      <c r="C92" s="215" t="s">
        <v>462</v>
      </c>
      <c r="D92" s="215" t="s">
        <v>146</v>
      </c>
      <c r="E92" s="216" t="s">
        <v>840</v>
      </c>
      <c r="F92" s="217" t="s">
        <v>841</v>
      </c>
      <c r="G92" s="218" t="s">
        <v>149</v>
      </c>
      <c r="H92" s="219">
        <v>22.670000000000002</v>
      </c>
      <c r="I92" s="220"/>
      <c r="J92" s="221">
        <f>ROUND(I92*H92,2)</f>
        <v>0</v>
      </c>
      <c r="K92" s="217" t="s">
        <v>150</v>
      </c>
      <c r="L92" s="46"/>
      <c r="M92" s="222" t="s">
        <v>19</v>
      </c>
      <c r="N92" s="223" t="s">
        <v>42</v>
      </c>
      <c r="O92" s="86"/>
      <c r="P92" s="224">
        <f>O92*H92</f>
        <v>0</v>
      </c>
      <c r="Q92" s="224">
        <v>0</v>
      </c>
      <c r="R92" s="224">
        <f>Q92*H92</f>
        <v>0</v>
      </c>
      <c r="S92" s="224">
        <v>0</v>
      </c>
      <c r="T92" s="225">
        <f>S92*H92</f>
        <v>0</v>
      </c>
      <c r="U92" s="40"/>
      <c r="V92" s="40"/>
      <c r="W92" s="40"/>
      <c r="X92" s="40"/>
      <c r="Y92" s="40"/>
      <c r="Z92" s="40"/>
      <c r="AA92" s="40"/>
      <c r="AB92" s="40"/>
      <c r="AC92" s="40"/>
      <c r="AD92" s="40"/>
      <c r="AE92" s="40"/>
      <c r="AR92" s="226" t="s">
        <v>151</v>
      </c>
      <c r="AT92" s="226" t="s">
        <v>146</v>
      </c>
      <c r="AU92" s="226" t="s">
        <v>80</v>
      </c>
      <c r="AY92" s="19" t="s">
        <v>144</v>
      </c>
      <c r="BE92" s="227">
        <f>IF(N92="základní",J92,0)</f>
        <v>0</v>
      </c>
      <c r="BF92" s="227">
        <f>IF(N92="snížená",J92,0)</f>
        <v>0</v>
      </c>
      <c r="BG92" s="227">
        <f>IF(N92="zákl. přenesená",J92,0)</f>
        <v>0</v>
      </c>
      <c r="BH92" s="227">
        <f>IF(N92="sníž. přenesená",J92,0)</f>
        <v>0</v>
      </c>
      <c r="BI92" s="227">
        <f>IF(N92="nulová",J92,0)</f>
        <v>0</v>
      </c>
      <c r="BJ92" s="19" t="s">
        <v>78</v>
      </c>
      <c r="BK92" s="227">
        <f>ROUND(I92*H92,2)</f>
        <v>0</v>
      </c>
      <c r="BL92" s="19" t="s">
        <v>151</v>
      </c>
      <c r="BM92" s="226" t="s">
        <v>892</v>
      </c>
    </row>
    <row r="93" s="2" customFormat="1">
      <c r="A93" s="40"/>
      <c r="B93" s="41"/>
      <c r="C93" s="42"/>
      <c r="D93" s="228" t="s">
        <v>153</v>
      </c>
      <c r="E93" s="42"/>
      <c r="F93" s="229" t="s">
        <v>843</v>
      </c>
      <c r="G93" s="42"/>
      <c r="H93" s="42"/>
      <c r="I93" s="230"/>
      <c r="J93" s="42"/>
      <c r="K93" s="42"/>
      <c r="L93" s="46"/>
      <c r="M93" s="231"/>
      <c r="N93" s="232"/>
      <c r="O93" s="86"/>
      <c r="P93" s="86"/>
      <c r="Q93" s="86"/>
      <c r="R93" s="86"/>
      <c r="S93" s="86"/>
      <c r="T93" s="87"/>
      <c r="U93" s="40"/>
      <c r="V93" s="40"/>
      <c r="W93" s="40"/>
      <c r="X93" s="40"/>
      <c r="Y93" s="40"/>
      <c r="Z93" s="40"/>
      <c r="AA93" s="40"/>
      <c r="AB93" s="40"/>
      <c r="AC93" s="40"/>
      <c r="AD93" s="40"/>
      <c r="AE93" s="40"/>
      <c r="AT93" s="19" t="s">
        <v>153</v>
      </c>
      <c r="AU93" s="19" t="s">
        <v>80</v>
      </c>
    </row>
    <row r="94" s="13" customFormat="1">
      <c r="A94" s="13"/>
      <c r="B94" s="233"/>
      <c r="C94" s="234"/>
      <c r="D94" s="235" t="s">
        <v>155</v>
      </c>
      <c r="E94" s="236" t="s">
        <v>19</v>
      </c>
      <c r="F94" s="237" t="s">
        <v>448</v>
      </c>
      <c r="G94" s="234"/>
      <c r="H94" s="236" t="s">
        <v>19</v>
      </c>
      <c r="I94" s="238"/>
      <c r="J94" s="234"/>
      <c r="K94" s="234"/>
      <c r="L94" s="239"/>
      <c r="M94" s="240"/>
      <c r="N94" s="241"/>
      <c r="O94" s="241"/>
      <c r="P94" s="241"/>
      <c r="Q94" s="241"/>
      <c r="R94" s="241"/>
      <c r="S94" s="241"/>
      <c r="T94" s="242"/>
      <c r="U94" s="13"/>
      <c r="V94" s="13"/>
      <c r="W94" s="13"/>
      <c r="X94" s="13"/>
      <c r="Y94" s="13"/>
      <c r="Z94" s="13"/>
      <c r="AA94" s="13"/>
      <c r="AB94" s="13"/>
      <c r="AC94" s="13"/>
      <c r="AD94" s="13"/>
      <c r="AE94" s="13"/>
      <c r="AT94" s="243" t="s">
        <v>155</v>
      </c>
      <c r="AU94" s="243" t="s">
        <v>80</v>
      </c>
      <c r="AV94" s="13" t="s">
        <v>78</v>
      </c>
      <c r="AW94" s="13" t="s">
        <v>32</v>
      </c>
      <c r="AX94" s="13" t="s">
        <v>71</v>
      </c>
      <c r="AY94" s="243" t="s">
        <v>144</v>
      </c>
    </row>
    <row r="95" s="14" customFormat="1">
      <c r="A95" s="14"/>
      <c r="B95" s="244"/>
      <c r="C95" s="245"/>
      <c r="D95" s="235" t="s">
        <v>155</v>
      </c>
      <c r="E95" s="246" t="s">
        <v>19</v>
      </c>
      <c r="F95" s="247" t="s">
        <v>893</v>
      </c>
      <c r="G95" s="245"/>
      <c r="H95" s="248">
        <v>1.8600000000000001</v>
      </c>
      <c r="I95" s="249"/>
      <c r="J95" s="245"/>
      <c r="K95" s="245"/>
      <c r="L95" s="250"/>
      <c r="M95" s="251"/>
      <c r="N95" s="252"/>
      <c r="O95" s="252"/>
      <c r="P95" s="252"/>
      <c r="Q95" s="252"/>
      <c r="R95" s="252"/>
      <c r="S95" s="252"/>
      <c r="T95" s="253"/>
      <c r="U95" s="14"/>
      <c r="V95" s="14"/>
      <c r="W95" s="14"/>
      <c r="X95" s="14"/>
      <c r="Y95" s="14"/>
      <c r="Z95" s="14"/>
      <c r="AA95" s="14"/>
      <c r="AB95" s="14"/>
      <c r="AC95" s="14"/>
      <c r="AD95" s="14"/>
      <c r="AE95" s="14"/>
      <c r="AT95" s="254" t="s">
        <v>155</v>
      </c>
      <c r="AU95" s="254" t="s">
        <v>80</v>
      </c>
      <c r="AV95" s="14" t="s">
        <v>80</v>
      </c>
      <c r="AW95" s="14" t="s">
        <v>32</v>
      </c>
      <c r="AX95" s="14" t="s">
        <v>71</v>
      </c>
      <c r="AY95" s="254" t="s">
        <v>144</v>
      </c>
    </row>
    <row r="96" s="14" customFormat="1">
      <c r="A96" s="14"/>
      <c r="B96" s="244"/>
      <c r="C96" s="245"/>
      <c r="D96" s="235" t="s">
        <v>155</v>
      </c>
      <c r="E96" s="246" t="s">
        <v>19</v>
      </c>
      <c r="F96" s="247" t="s">
        <v>894</v>
      </c>
      <c r="G96" s="245"/>
      <c r="H96" s="248">
        <v>10.810000000000001</v>
      </c>
      <c r="I96" s="249"/>
      <c r="J96" s="245"/>
      <c r="K96" s="245"/>
      <c r="L96" s="250"/>
      <c r="M96" s="251"/>
      <c r="N96" s="252"/>
      <c r="O96" s="252"/>
      <c r="P96" s="252"/>
      <c r="Q96" s="252"/>
      <c r="R96" s="252"/>
      <c r="S96" s="252"/>
      <c r="T96" s="253"/>
      <c r="U96" s="14"/>
      <c r="V96" s="14"/>
      <c r="W96" s="14"/>
      <c r="X96" s="14"/>
      <c r="Y96" s="14"/>
      <c r="Z96" s="14"/>
      <c r="AA96" s="14"/>
      <c r="AB96" s="14"/>
      <c r="AC96" s="14"/>
      <c r="AD96" s="14"/>
      <c r="AE96" s="14"/>
      <c r="AT96" s="254" t="s">
        <v>155</v>
      </c>
      <c r="AU96" s="254" t="s">
        <v>80</v>
      </c>
      <c r="AV96" s="14" t="s">
        <v>80</v>
      </c>
      <c r="AW96" s="14" t="s">
        <v>32</v>
      </c>
      <c r="AX96" s="14" t="s">
        <v>71</v>
      </c>
      <c r="AY96" s="254" t="s">
        <v>144</v>
      </c>
    </row>
    <row r="97" s="14" customFormat="1">
      <c r="A97" s="14"/>
      <c r="B97" s="244"/>
      <c r="C97" s="245"/>
      <c r="D97" s="235" t="s">
        <v>155</v>
      </c>
      <c r="E97" s="246" t="s">
        <v>19</v>
      </c>
      <c r="F97" s="247" t="s">
        <v>895</v>
      </c>
      <c r="G97" s="245"/>
      <c r="H97" s="248">
        <v>10</v>
      </c>
      <c r="I97" s="249"/>
      <c r="J97" s="245"/>
      <c r="K97" s="245"/>
      <c r="L97" s="250"/>
      <c r="M97" s="251"/>
      <c r="N97" s="252"/>
      <c r="O97" s="252"/>
      <c r="P97" s="252"/>
      <c r="Q97" s="252"/>
      <c r="R97" s="252"/>
      <c r="S97" s="252"/>
      <c r="T97" s="253"/>
      <c r="U97" s="14"/>
      <c r="V97" s="14"/>
      <c r="W97" s="14"/>
      <c r="X97" s="14"/>
      <c r="Y97" s="14"/>
      <c r="Z97" s="14"/>
      <c r="AA97" s="14"/>
      <c r="AB97" s="14"/>
      <c r="AC97" s="14"/>
      <c r="AD97" s="14"/>
      <c r="AE97" s="14"/>
      <c r="AT97" s="254" t="s">
        <v>155</v>
      </c>
      <c r="AU97" s="254" t="s">
        <v>80</v>
      </c>
      <c r="AV97" s="14" t="s">
        <v>80</v>
      </c>
      <c r="AW97" s="14" t="s">
        <v>32</v>
      </c>
      <c r="AX97" s="14" t="s">
        <v>71</v>
      </c>
      <c r="AY97" s="254" t="s">
        <v>144</v>
      </c>
    </row>
    <row r="98" s="16" customFormat="1">
      <c r="A98" s="16"/>
      <c r="B98" s="266"/>
      <c r="C98" s="267"/>
      <c r="D98" s="235" t="s">
        <v>155</v>
      </c>
      <c r="E98" s="268" t="s">
        <v>19</v>
      </c>
      <c r="F98" s="269" t="s">
        <v>202</v>
      </c>
      <c r="G98" s="267"/>
      <c r="H98" s="270">
        <v>22.670000000000002</v>
      </c>
      <c r="I98" s="271"/>
      <c r="J98" s="267"/>
      <c r="K98" s="267"/>
      <c r="L98" s="272"/>
      <c r="M98" s="273"/>
      <c r="N98" s="274"/>
      <c r="O98" s="274"/>
      <c r="P98" s="274"/>
      <c r="Q98" s="274"/>
      <c r="R98" s="274"/>
      <c r="S98" s="274"/>
      <c r="T98" s="275"/>
      <c r="U98" s="16"/>
      <c r="V98" s="16"/>
      <c r="W98" s="16"/>
      <c r="X98" s="16"/>
      <c r="Y98" s="16"/>
      <c r="Z98" s="16"/>
      <c r="AA98" s="16"/>
      <c r="AB98" s="16"/>
      <c r="AC98" s="16"/>
      <c r="AD98" s="16"/>
      <c r="AE98" s="16"/>
      <c r="AT98" s="276" t="s">
        <v>155</v>
      </c>
      <c r="AU98" s="276" t="s">
        <v>80</v>
      </c>
      <c r="AV98" s="16" t="s">
        <v>151</v>
      </c>
      <c r="AW98" s="16" t="s">
        <v>32</v>
      </c>
      <c r="AX98" s="16" t="s">
        <v>78</v>
      </c>
      <c r="AY98" s="276" t="s">
        <v>144</v>
      </c>
    </row>
    <row r="99" s="12" customFormat="1" ht="22.8" customHeight="1">
      <c r="A99" s="12"/>
      <c r="B99" s="199"/>
      <c r="C99" s="200"/>
      <c r="D99" s="201" t="s">
        <v>70</v>
      </c>
      <c r="E99" s="213" t="s">
        <v>896</v>
      </c>
      <c r="F99" s="213" t="s">
        <v>897</v>
      </c>
      <c r="G99" s="200"/>
      <c r="H99" s="200"/>
      <c r="I99" s="203"/>
      <c r="J99" s="214">
        <f>BK99</f>
        <v>0</v>
      </c>
      <c r="K99" s="200"/>
      <c r="L99" s="205"/>
      <c r="M99" s="206"/>
      <c r="N99" s="207"/>
      <c r="O99" s="207"/>
      <c r="P99" s="208">
        <f>SUM(P100:P110)</f>
        <v>0</v>
      </c>
      <c r="Q99" s="207"/>
      <c r="R99" s="208">
        <f>SUM(R100:R110)</f>
        <v>0.79799999999999993</v>
      </c>
      <c r="S99" s="207"/>
      <c r="T99" s="209">
        <f>SUM(T100:T110)</f>
        <v>0</v>
      </c>
      <c r="U99" s="12"/>
      <c r="V99" s="12"/>
      <c r="W99" s="12"/>
      <c r="X99" s="12"/>
      <c r="Y99" s="12"/>
      <c r="Z99" s="12"/>
      <c r="AA99" s="12"/>
      <c r="AB99" s="12"/>
      <c r="AC99" s="12"/>
      <c r="AD99" s="12"/>
      <c r="AE99" s="12"/>
      <c r="AR99" s="210" t="s">
        <v>78</v>
      </c>
      <c r="AT99" s="211" t="s">
        <v>70</v>
      </c>
      <c r="AU99" s="211" t="s">
        <v>78</v>
      </c>
      <c r="AY99" s="210" t="s">
        <v>144</v>
      </c>
      <c r="BK99" s="212">
        <f>SUM(BK100:BK110)</f>
        <v>0</v>
      </c>
    </row>
    <row r="100" s="2" customFormat="1" ht="37.8" customHeight="1">
      <c r="A100" s="40"/>
      <c r="B100" s="41"/>
      <c r="C100" s="215" t="s">
        <v>898</v>
      </c>
      <c r="D100" s="215" t="s">
        <v>146</v>
      </c>
      <c r="E100" s="216" t="s">
        <v>899</v>
      </c>
      <c r="F100" s="217" t="s">
        <v>900</v>
      </c>
      <c r="G100" s="218" t="s">
        <v>149</v>
      </c>
      <c r="H100" s="219">
        <v>20</v>
      </c>
      <c r="I100" s="220"/>
      <c r="J100" s="221">
        <f>ROUND(I100*H100,2)</f>
        <v>0</v>
      </c>
      <c r="K100" s="217" t="s">
        <v>150</v>
      </c>
      <c r="L100" s="46"/>
      <c r="M100" s="222" t="s">
        <v>19</v>
      </c>
      <c r="N100" s="223" t="s">
        <v>42</v>
      </c>
      <c r="O100" s="86"/>
      <c r="P100" s="224">
        <f>O100*H100</f>
        <v>0</v>
      </c>
      <c r="Q100" s="224">
        <v>0.039899999999999998</v>
      </c>
      <c r="R100" s="224">
        <f>Q100*H100</f>
        <v>0.79799999999999993</v>
      </c>
      <c r="S100" s="224">
        <v>0</v>
      </c>
      <c r="T100" s="225">
        <f>S100*H100</f>
        <v>0</v>
      </c>
      <c r="U100" s="40"/>
      <c r="V100" s="40"/>
      <c r="W100" s="40"/>
      <c r="X100" s="40"/>
      <c r="Y100" s="40"/>
      <c r="Z100" s="40"/>
      <c r="AA100" s="40"/>
      <c r="AB100" s="40"/>
      <c r="AC100" s="40"/>
      <c r="AD100" s="40"/>
      <c r="AE100" s="40"/>
      <c r="AR100" s="226" t="s">
        <v>151</v>
      </c>
      <c r="AT100" s="226" t="s">
        <v>146</v>
      </c>
      <c r="AU100" s="226" t="s">
        <v>80</v>
      </c>
      <c r="AY100" s="19" t="s">
        <v>144</v>
      </c>
      <c r="BE100" s="227">
        <f>IF(N100="základní",J100,0)</f>
        <v>0</v>
      </c>
      <c r="BF100" s="227">
        <f>IF(N100="snížená",J100,0)</f>
        <v>0</v>
      </c>
      <c r="BG100" s="227">
        <f>IF(N100="zákl. přenesená",J100,0)</f>
        <v>0</v>
      </c>
      <c r="BH100" s="227">
        <f>IF(N100="sníž. přenesená",J100,0)</f>
        <v>0</v>
      </c>
      <c r="BI100" s="227">
        <f>IF(N100="nulová",J100,0)</f>
        <v>0</v>
      </c>
      <c r="BJ100" s="19" t="s">
        <v>78</v>
      </c>
      <c r="BK100" s="227">
        <f>ROUND(I100*H100,2)</f>
        <v>0</v>
      </c>
      <c r="BL100" s="19" t="s">
        <v>151</v>
      </c>
      <c r="BM100" s="226" t="s">
        <v>901</v>
      </c>
    </row>
    <row r="101" s="2" customFormat="1">
      <c r="A101" s="40"/>
      <c r="B101" s="41"/>
      <c r="C101" s="42"/>
      <c r="D101" s="228" t="s">
        <v>153</v>
      </c>
      <c r="E101" s="42"/>
      <c r="F101" s="229" t="s">
        <v>902</v>
      </c>
      <c r="G101" s="42"/>
      <c r="H101" s="42"/>
      <c r="I101" s="230"/>
      <c r="J101" s="42"/>
      <c r="K101" s="42"/>
      <c r="L101" s="46"/>
      <c r="M101" s="231"/>
      <c r="N101" s="232"/>
      <c r="O101" s="86"/>
      <c r="P101" s="86"/>
      <c r="Q101" s="86"/>
      <c r="R101" s="86"/>
      <c r="S101" s="86"/>
      <c r="T101" s="87"/>
      <c r="U101" s="40"/>
      <c r="V101" s="40"/>
      <c r="W101" s="40"/>
      <c r="X101" s="40"/>
      <c r="Y101" s="40"/>
      <c r="Z101" s="40"/>
      <c r="AA101" s="40"/>
      <c r="AB101" s="40"/>
      <c r="AC101" s="40"/>
      <c r="AD101" s="40"/>
      <c r="AE101" s="40"/>
      <c r="AT101" s="19" t="s">
        <v>153</v>
      </c>
      <c r="AU101" s="19" t="s">
        <v>80</v>
      </c>
    </row>
    <row r="102" s="13" customFormat="1">
      <c r="A102" s="13"/>
      <c r="B102" s="233"/>
      <c r="C102" s="234"/>
      <c r="D102" s="235" t="s">
        <v>155</v>
      </c>
      <c r="E102" s="236" t="s">
        <v>19</v>
      </c>
      <c r="F102" s="237" t="s">
        <v>903</v>
      </c>
      <c r="G102" s="234"/>
      <c r="H102" s="236" t="s">
        <v>19</v>
      </c>
      <c r="I102" s="238"/>
      <c r="J102" s="234"/>
      <c r="K102" s="234"/>
      <c r="L102" s="239"/>
      <c r="M102" s="240"/>
      <c r="N102" s="241"/>
      <c r="O102" s="241"/>
      <c r="P102" s="241"/>
      <c r="Q102" s="241"/>
      <c r="R102" s="241"/>
      <c r="S102" s="241"/>
      <c r="T102" s="242"/>
      <c r="U102" s="13"/>
      <c r="V102" s="13"/>
      <c r="W102" s="13"/>
      <c r="X102" s="13"/>
      <c r="Y102" s="13"/>
      <c r="Z102" s="13"/>
      <c r="AA102" s="13"/>
      <c r="AB102" s="13"/>
      <c r="AC102" s="13"/>
      <c r="AD102" s="13"/>
      <c r="AE102" s="13"/>
      <c r="AT102" s="243" t="s">
        <v>155</v>
      </c>
      <c r="AU102" s="243" t="s">
        <v>80</v>
      </c>
      <c r="AV102" s="13" t="s">
        <v>78</v>
      </c>
      <c r="AW102" s="13" t="s">
        <v>32</v>
      </c>
      <c r="AX102" s="13" t="s">
        <v>71</v>
      </c>
      <c r="AY102" s="243" t="s">
        <v>144</v>
      </c>
    </row>
    <row r="103" s="14" customFormat="1">
      <c r="A103" s="14"/>
      <c r="B103" s="244"/>
      <c r="C103" s="245"/>
      <c r="D103" s="235" t="s">
        <v>155</v>
      </c>
      <c r="E103" s="246" t="s">
        <v>19</v>
      </c>
      <c r="F103" s="247" t="s">
        <v>296</v>
      </c>
      <c r="G103" s="245"/>
      <c r="H103" s="248">
        <v>20</v>
      </c>
      <c r="I103" s="249"/>
      <c r="J103" s="245"/>
      <c r="K103" s="245"/>
      <c r="L103" s="250"/>
      <c r="M103" s="251"/>
      <c r="N103" s="252"/>
      <c r="O103" s="252"/>
      <c r="P103" s="252"/>
      <c r="Q103" s="252"/>
      <c r="R103" s="252"/>
      <c r="S103" s="252"/>
      <c r="T103" s="253"/>
      <c r="U103" s="14"/>
      <c r="V103" s="14"/>
      <c r="W103" s="14"/>
      <c r="X103" s="14"/>
      <c r="Y103" s="14"/>
      <c r="Z103" s="14"/>
      <c r="AA103" s="14"/>
      <c r="AB103" s="14"/>
      <c r="AC103" s="14"/>
      <c r="AD103" s="14"/>
      <c r="AE103" s="14"/>
      <c r="AT103" s="254" t="s">
        <v>155</v>
      </c>
      <c r="AU103" s="254" t="s">
        <v>80</v>
      </c>
      <c r="AV103" s="14" t="s">
        <v>80</v>
      </c>
      <c r="AW103" s="14" t="s">
        <v>32</v>
      </c>
      <c r="AX103" s="14" t="s">
        <v>71</v>
      </c>
      <c r="AY103" s="254" t="s">
        <v>144</v>
      </c>
    </row>
    <row r="104" s="16" customFormat="1">
      <c r="A104" s="16"/>
      <c r="B104" s="266"/>
      <c r="C104" s="267"/>
      <c r="D104" s="235" t="s">
        <v>155</v>
      </c>
      <c r="E104" s="268" t="s">
        <v>19</v>
      </c>
      <c r="F104" s="269" t="s">
        <v>202</v>
      </c>
      <c r="G104" s="267"/>
      <c r="H104" s="270">
        <v>20</v>
      </c>
      <c r="I104" s="271"/>
      <c r="J104" s="267"/>
      <c r="K104" s="267"/>
      <c r="L104" s="272"/>
      <c r="M104" s="273"/>
      <c r="N104" s="274"/>
      <c r="O104" s="274"/>
      <c r="P104" s="274"/>
      <c r="Q104" s="274"/>
      <c r="R104" s="274"/>
      <c r="S104" s="274"/>
      <c r="T104" s="275"/>
      <c r="U104" s="16"/>
      <c r="V104" s="16"/>
      <c r="W104" s="16"/>
      <c r="X104" s="16"/>
      <c r="Y104" s="16"/>
      <c r="Z104" s="16"/>
      <c r="AA104" s="16"/>
      <c r="AB104" s="16"/>
      <c r="AC104" s="16"/>
      <c r="AD104" s="16"/>
      <c r="AE104" s="16"/>
      <c r="AT104" s="276" t="s">
        <v>155</v>
      </c>
      <c r="AU104" s="276" t="s">
        <v>80</v>
      </c>
      <c r="AV104" s="16" t="s">
        <v>151</v>
      </c>
      <c r="AW104" s="16" t="s">
        <v>32</v>
      </c>
      <c r="AX104" s="16" t="s">
        <v>78</v>
      </c>
      <c r="AY104" s="276" t="s">
        <v>144</v>
      </c>
    </row>
    <row r="105" s="2" customFormat="1" ht="37.8" customHeight="1">
      <c r="A105" s="40"/>
      <c r="B105" s="41"/>
      <c r="C105" s="215" t="s">
        <v>605</v>
      </c>
      <c r="D105" s="215" t="s">
        <v>146</v>
      </c>
      <c r="E105" s="216" t="s">
        <v>840</v>
      </c>
      <c r="F105" s="217" t="s">
        <v>841</v>
      </c>
      <c r="G105" s="218" t="s">
        <v>149</v>
      </c>
      <c r="H105" s="219">
        <v>30.706</v>
      </c>
      <c r="I105" s="220"/>
      <c r="J105" s="221">
        <f>ROUND(I105*H105,2)</f>
        <v>0</v>
      </c>
      <c r="K105" s="217" t="s">
        <v>150</v>
      </c>
      <c r="L105" s="46"/>
      <c r="M105" s="222" t="s">
        <v>19</v>
      </c>
      <c r="N105" s="223" t="s">
        <v>42</v>
      </c>
      <c r="O105" s="86"/>
      <c r="P105" s="224">
        <f>O105*H105</f>
        <v>0</v>
      </c>
      <c r="Q105" s="224">
        <v>0</v>
      </c>
      <c r="R105" s="224">
        <f>Q105*H105</f>
        <v>0</v>
      </c>
      <c r="S105" s="224">
        <v>0</v>
      </c>
      <c r="T105" s="225">
        <f>S105*H105</f>
        <v>0</v>
      </c>
      <c r="U105" s="40"/>
      <c r="V105" s="40"/>
      <c r="W105" s="40"/>
      <c r="X105" s="40"/>
      <c r="Y105" s="40"/>
      <c r="Z105" s="40"/>
      <c r="AA105" s="40"/>
      <c r="AB105" s="40"/>
      <c r="AC105" s="40"/>
      <c r="AD105" s="40"/>
      <c r="AE105" s="40"/>
      <c r="AR105" s="226" t="s">
        <v>151</v>
      </c>
      <c r="AT105" s="226" t="s">
        <v>146</v>
      </c>
      <c r="AU105" s="226" t="s">
        <v>80</v>
      </c>
      <c r="AY105" s="19" t="s">
        <v>144</v>
      </c>
      <c r="BE105" s="227">
        <f>IF(N105="základní",J105,0)</f>
        <v>0</v>
      </c>
      <c r="BF105" s="227">
        <f>IF(N105="snížená",J105,0)</f>
        <v>0</v>
      </c>
      <c r="BG105" s="227">
        <f>IF(N105="zákl. přenesená",J105,0)</f>
        <v>0</v>
      </c>
      <c r="BH105" s="227">
        <f>IF(N105="sníž. přenesená",J105,0)</f>
        <v>0</v>
      </c>
      <c r="BI105" s="227">
        <f>IF(N105="nulová",J105,0)</f>
        <v>0</v>
      </c>
      <c r="BJ105" s="19" t="s">
        <v>78</v>
      </c>
      <c r="BK105" s="227">
        <f>ROUND(I105*H105,2)</f>
        <v>0</v>
      </c>
      <c r="BL105" s="19" t="s">
        <v>151</v>
      </c>
      <c r="BM105" s="226" t="s">
        <v>904</v>
      </c>
    </row>
    <row r="106" s="2" customFormat="1">
      <c r="A106" s="40"/>
      <c r="B106" s="41"/>
      <c r="C106" s="42"/>
      <c r="D106" s="228" t="s">
        <v>153</v>
      </c>
      <c r="E106" s="42"/>
      <c r="F106" s="229" t="s">
        <v>843</v>
      </c>
      <c r="G106" s="42"/>
      <c r="H106" s="42"/>
      <c r="I106" s="230"/>
      <c r="J106" s="42"/>
      <c r="K106" s="42"/>
      <c r="L106" s="46"/>
      <c r="M106" s="231"/>
      <c r="N106" s="232"/>
      <c r="O106" s="86"/>
      <c r="P106" s="86"/>
      <c r="Q106" s="86"/>
      <c r="R106" s="86"/>
      <c r="S106" s="86"/>
      <c r="T106" s="87"/>
      <c r="U106" s="40"/>
      <c r="V106" s="40"/>
      <c r="W106" s="40"/>
      <c r="X106" s="40"/>
      <c r="Y106" s="40"/>
      <c r="Z106" s="40"/>
      <c r="AA106" s="40"/>
      <c r="AB106" s="40"/>
      <c r="AC106" s="40"/>
      <c r="AD106" s="40"/>
      <c r="AE106" s="40"/>
      <c r="AT106" s="19" t="s">
        <v>153</v>
      </c>
      <c r="AU106" s="19" t="s">
        <v>80</v>
      </c>
    </row>
    <row r="107" s="13" customFormat="1">
      <c r="A107" s="13"/>
      <c r="B107" s="233"/>
      <c r="C107" s="234"/>
      <c r="D107" s="235" t="s">
        <v>155</v>
      </c>
      <c r="E107" s="236" t="s">
        <v>19</v>
      </c>
      <c r="F107" s="237" t="s">
        <v>905</v>
      </c>
      <c r="G107" s="234"/>
      <c r="H107" s="236" t="s">
        <v>19</v>
      </c>
      <c r="I107" s="238"/>
      <c r="J107" s="234"/>
      <c r="K107" s="234"/>
      <c r="L107" s="239"/>
      <c r="M107" s="240"/>
      <c r="N107" s="241"/>
      <c r="O107" s="241"/>
      <c r="P107" s="241"/>
      <c r="Q107" s="241"/>
      <c r="R107" s="241"/>
      <c r="S107" s="241"/>
      <c r="T107" s="242"/>
      <c r="U107" s="13"/>
      <c r="V107" s="13"/>
      <c r="W107" s="13"/>
      <c r="X107" s="13"/>
      <c r="Y107" s="13"/>
      <c r="Z107" s="13"/>
      <c r="AA107" s="13"/>
      <c r="AB107" s="13"/>
      <c r="AC107" s="13"/>
      <c r="AD107" s="13"/>
      <c r="AE107" s="13"/>
      <c r="AT107" s="243" t="s">
        <v>155</v>
      </c>
      <c r="AU107" s="243" t="s">
        <v>80</v>
      </c>
      <c r="AV107" s="13" t="s">
        <v>78</v>
      </c>
      <c r="AW107" s="13" t="s">
        <v>32</v>
      </c>
      <c r="AX107" s="13" t="s">
        <v>71</v>
      </c>
      <c r="AY107" s="243" t="s">
        <v>144</v>
      </c>
    </row>
    <row r="108" s="14" customFormat="1">
      <c r="A108" s="14"/>
      <c r="B108" s="244"/>
      <c r="C108" s="245"/>
      <c r="D108" s="235" t="s">
        <v>155</v>
      </c>
      <c r="E108" s="246" t="s">
        <v>19</v>
      </c>
      <c r="F108" s="247" t="s">
        <v>906</v>
      </c>
      <c r="G108" s="245"/>
      <c r="H108" s="248">
        <v>20.706</v>
      </c>
      <c r="I108" s="249"/>
      <c r="J108" s="245"/>
      <c r="K108" s="245"/>
      <c r="L108" s="250"/>
      <c r="M108" s="251"/>
      <c r="N108" s="252"/>
      <c r="O108" s="252"/>
      <c r="P108" s="252"/>
      <c r="Q108" s="252"/>
      <c r="R108" s="252"/>
      <c r="S108" s="252"/>
      <c r="T108" s="253"/>
      <c r="U108" s="14"/>
      <c r="V108" s="14"/>
      <c r="W108" s="14"/>
      <c r="X108" s="14"/>
      <c r="Y108" s="14"/>
      <c r="Z108" s="14"/>
      <c r="AA108" s="14"/>
      <c r="AB108" s="14"/>
      <c r="AC108" s="14"/>
      <c r="AD108" s="14"/>
      <c r="AE108" s="14"/>
      <c r="AT108" s="254" t="s">
        <v>155</v>
      </c>
      <c r="AU108" s="254" t="s">
        <v>80</v>
      </c>
      <c r="AV108" s="14" t="s">
        <v>80</v>
      </c>
      <c r="AW108" s="14" t="s">
        <v>32</v>
      </c>
      <c r="AX108" s="14" t="s">
        <v>71</v>
      </c>
      <c r="AY108" s="254" t="s">
        <v>144</v>
      </c>
    </row>
    <row r="109" s="14" customFormat="1">
      <c r="A109" s="14"/>
      <c r="B109" s="244"/>
      <c r="C109" s="245"/>
      <c r="D109" s="235" t="s">
        <v>155</v>
      </c>
      <c r="E109" s="246" t="s">
        <v>19</v>
      </c>
      <c r="F109" s="247" t="s">
        <v>895</v>
      </c>
      <c r="G109" s="245"/>
      <c r="H109" s="248">
        <v>10</v>
      </c>
      <c r="I109" s="249"/>
      <c r="J109" s="245"/>
      <c r="K109" s="245"/>
      <c r="L109" s="250"/>
      <c r="M109" s="251"/>
      <c r="N109" s="252"/>
      <c r="O109" s="252"/>
      <c r="P109" s="252"/>
      <c r="Q109" s="252"/>
      <c r="R109" s="252"/>
      <c r="S109" s="252"/>
      <c r="T109" s="253"/>
      <c r="U109" s="14"/>
      <c r="V109" s="14"/>
      <c r="W109" s="14"/>
      <c r="X109" s="14"/>
      <c r="Y109" s="14"/>
      <c r="Z109" s="14"/>
      <c r="AA109" s="14"/>
      <c r="AB109" s="14"/>
      <c r="AC109" s="14"/>
      <c r="AD109" s="14"/>
      <c r="AE109" s="14"/>
      <c r="AT109" s="254" t="s">
        <v>155</v>
      </c>
      <c r="AU109" s="254" t="s">
        <v>80</v>
      </c>
      <c r="AV109" s="14" t="s">
        <v>80</v>
      </c>
      <c r="AW109" s="14" t="s">
        <v>32</v>
      </c>
      <c r="AX109" s="14" t="s">
        <v>71</v>
      </c>
      <c r="AY109" s="254" t="s">
        <v>144</v>
      </c>
    </row>
    <row r="110" s="16" customFormat="1">
      <c r="A110" s="16"/>
      <c r="B110" s="266"/>
      <c r="C110" s="267"/>
      <c r="D110" s="235" t="s">
        <v>155</v>
      </c>
      <c r="E110" s="268" t="s">
        <v>19</v>
      </c>
      <c r="F110" s="269" t="s">
        <v>202</v>
      </c>
      <c r="G110" s="267"/>
      <c r="H110" s="270">
        <v>30.706</v>
      </c>
      <c r="I110" s="271"/>
      <c r="J110" s="267"/>
      <c r="K110" s="267"/>
      <c r="L110" s="272"/>
      <c r="M110" s="273"/>
      <c r="N110" s="274"/>
      <c r="O110" s="274"/>
      <c r="P110" s="274"/>
      <c r="Q110" s="274"/>
      <c r="R110" s="274"/>
      <c r="S110" s="274"/>
      <c r="T110" s="275"/>
      <c r="U110" s="16"/>
      <c r="V110" s="16"/>
      <c r="W110" s="16"/>
      <c r="X110" s="16"/>
      <c r="Y110" s="16"/>
      <c r="Z110" s="16"/>
      <c r="AA110" s="16"/>
      <c r="AB110" s="16"/>
      <c r="AC110" s="16"/>
      <c r="AD110" s="16"/>
      <c r="AE110" s="16"/>
      <c r="AT110" s="276" t="s">
        <v>155</v>
      </c>
      <c r="AU110" s="276" t="s">
        <v>80</v>
      </c>
      <c r="AV110" s="16" t="s">
        <v>151</v>
      </c>
      <c r="AW110" s="16" t="s">
        <v>32</v>
      </c>
      <c r="AX110" s="16" t="s">
        <v>78</v>
      </c>
      <c r="AY110" s="276" t="s">
        <v>144</v>
      </c>
    </row>
    <row r="111" s="12" customFormat="1" ht="22.8" customHeight="1">
      <c r="A111" s="12"/>
      <c r="B111" s="199"/>
      <c r="C111" s="200"/>
      <c r="D111" s="201" t="s">
        <v>70</v>
      </c>
      <c r="E111" s="213" t="s">
        <v>741</v>
      </c>
      <c r="F111" s="213" t="s">
        <v>852</v>
      </c>
      <c r="G111" s="200"/>
      <c r="H111" s="200"/>
      <c r="I111" s="203"/>
      <c r="J111" s="214">
        <f>BK111</f>
        <v>0</v>
      </c>
      <c r="K111" s="200"/>
      <c r="L111" s="205"/>
      <c r="M111" s="206"/>
      <c r="N111" s="207"/>
      <c r="O111" s="207"/>
      <c r="P111" s="208">
        <f>SUM(P112:P123)</f>
        <v>0</v>
      </c>
      <c r="Q111" s="207"/>
      <c r="R111" s="208">
        <f>SUM(R112:R123)</f>
        <v>0</v>
      </c>
      <c r="S111" s="207"/>
      <c r="T111" s="209">
        <f>SUM(T112:T123)</f>
        <v>0</v>
      </c>
      <c r="U111" s="12"/>
      <c r="V111" s="12"/>
      <c r="W111" s="12"/>
      <c r="X111" s="12"/>
      <c r="Y111" s="12"/>
      <c r="Z111" s="12"/>
      <c r="AA111" s="12"/>
      <c r="AB111" s="12"/>
      <c r="AC111" s="12"/>
      <c r="AD111" s="12"/>
      <c r="AE111" s="12"/>
      <c r="AR111" s="210" t="s">
        <v>78</v>
      </c>
      <c r="AT111" s="211" t="s">
        <v>70</v>
      </c>
      <c r="AU111" s="211" t="s">
        <v>78</v>
      </c>
      <c r="AY111" s="210" t="s">
        <v>144</v>
      </c>
      <c r="BK111" s="212">
        <f>SUM(BK112:BK123)</f>
        <v>0</v>
      </c>
    </row>
    <row r="112" s="2" customFormat="1" ht="49.05" customHeight="1">
      <c r="A112" s="40"/>
      <c r="B112" s="41"/>
      <c r="C112" s="215" t="s">
        <v>616</v>
      </c>
      <c r="D112" s="215" t="s">
        <v>146</v>
      </c>
      <c r="E112" s="216" t="s">
        <v>907</v>
      </c>
      <c r="F112" s="217" t="s">
        <v>908</v>
      </c>
      <c r="G112" s="218" t="s">
        <v>149</v>
      </c>
      <c r="H112" s="219">
        <v>226.82300000000001</v>
      </c>
      <c r="I112" s="220"/>
      <c r="J112" s="221">
        <f>ROUND(I112*H112,2)</f>
        <v>0</v>
      </c>
      <c r="K112" s="217" t="s">
        <v>150</v>
      </c>
      <c r="L112" s="46"/>
      <c r="M112" s="222" t="s">
        <v>19</v>
      </c>
      <c r="N112" s="223" t="s">
        <v>42</v>
      </c>
      <c r="O112" s="86"/>
      <c r="P112" s="224">
        <f>O112*H112</f>
        <v>0</v>
      </c>
      <c r="Q112" s="224">
        <v>0</v>
      </c>
      <c r="R112" s="224">
        <f>Q112*H112</f>
        <v>0</v>
      </c>
      <c r="S112" s="224">
        <v>0</v>
      </c>
      <c r="T112" s="225">
        <f>S112*H112</f>
        <v>0</v>
      </c>
      <c r="U112" s="40"/>
      <c r="V112" s="40"/>
      <c r="W112" s="40"/>
      <c r="X112" s="40"/>
      <c r="Y112" s="40"/>
      <c r="Z112" s="40"/>
      <c r="AA112" s="40"/>
      <c r="AB112" s="40"/>
      <c r="AC112" s="40"/>
      <c r="AD112" s="40"/>
      <c r="AE112" s="40"/>
      <c r="AR112" s="226" t="s">
        <v>151</v>
      </c>
      <c r="AT112" s="226" t="s">
        <v>146</v>
      </c>
      <c r="AU112" s="226" t="s">
        <v>80</v>
      </c>
      <c r="AY112" s="19" t="s">
        <v>144</v>
      </c>
      <c r="BE112" s="227">
        <f>IF(N112="základní",J112,0)</f>
        <v>0</v>
      </c>
      <c r="BF112" s="227">
        <f>IF(N112="snížená",J112,0)</f>
        <v>0</v>
      </c>
      <c r="BG112" s="227">
        <f>IF(N112="zákl. přenesená",J112,0)</f>
        <v>0</v>
      </c>
      <c r="BH112" s="227">
        <f>IF(N112="sníž. přenesená",J112,0)</f>
        <v>0</v>
      </c>
      <c r="BI112" s="227">
        <f>IF(N112="nulová",J112,0)</f>
        <v>0</v>
      </c>
      <c r="BJ112" s="19" t="s">
        <v>78</v>
      </c>
      <c r="BK112" s="227">
        <f>ROUND(I112*H112,2)</f>
        <v>0</v>
      </c>
      <c r="BL112" s="19" t="s">
        <v>151</v>
      </c>
      <c r="BM112" s="226" t="s">
        <v>909</v>
      </c>
    </row>
    <row r="113" s="2" customFormat="1">
      <c r="A113" s="40"/>
      <c r="B113" s="41"/>
      <c r="C113" s="42"/>
      <c r="D113" s="228" t="s">
        <v>153</v>
      </c>
      <c r="E113" s="42"/>
      <c r="F113" s="229" t="s">
        <v>910</v>
      </c>
      <c r="G113" s="42"/>
      <c r="H113" s="42"/>
      <c r="I113" s="230"/>
      <c r="J113" s="42"/>
      <c r="K113" s="42"/>
      <c r="L113" s="46"/>
      <c r="M113" s="231"/>
      <c r="N113" s="232"/>
      <c r="O113" s="86"/>
      <c r="P113" s="86"/>
      <c r="Q113" s="86"/>
      <c r="R113" s="86"/>
      <c r="S113" s="86"/>
      <c r="T113" s="87"/>
      <c r="U113" s="40"/>
      <c r="V113" s="40"/>
      <c r="W113" s="40"/>
      <c r="X113" s="40"/>
      <c r="Y113" s="40"/>
      <c r="Z113" s="40"/>
      <c r="AA113" s="40"/>
      <c r="AB113" s="40"/>
      <c r="AC113" s="40"/>
      <c r="AD113" s="40"/>
      <c r="AE113" s="40"/>
      <c r="AT113" s="19" t="s">
        <v>153</v>
      </c>
      <c r="AU113" s="19" t="s">
        <v>80</v>
      </c>
    </row>
    <row r="114" s="13" customFormat="1">
      <c r="A114" s="13"/>
      <c r="B114" s="233"/>
      <c r="C114" s="234"/>
      <c r="D114" s="235" t="s">
        <v>155</v>
      </c>
      <c r="E114" s="236" t="s">
        <v>19</v>
      </c>
      <c r="F114" s="237" t="s">
        <v>911</v>
      </c>
      <c r="G114" s="234"/>
      <c r="H114" s="236" t="s">
        <v>19</v>
      </c>
      <c r="I114" s="238"/>
      <c r="J114" s="234"/>
      <c r="K114" s="234"/>
      <c r="L114" s="239"/>
      <c r="M114" s="240"/>
      <c r="N114" s="241"/>
      <c r="O114" s="241"/>
      <c r="P114" s="241"/>
      <c r="Q114" s="241"/>
      <c r="R114" s="241"/>
      <c r="S114" s="241"/>
      <c r="T114" s="242"/>
      <c r="U114" s="13"/>
      <c r="V114" s="13"/>
      <c r="W114" s="13"/>
      <c r="X114" s="13"/>
      <c r="Y114" s="13"/>
      <c r="Z114" s="13"/>
      <c r="AA114" s="13"/>
      <c r="AB114" s="13"/>
      <c r="AC114" s="13"/>
      <c r="AD114" s="13"/>
      <c r="AE114" s="13"/>
      <c r="AT114" s="243" t="s">
        <v>155</v>
      </c>
      <c r="AU114" s="243" t="s">
        <v>80</v>
      </c>
      <c r="AV114" s="13" t="s">
        <v>78</v>
      </c>
      <c r="AW114" s="13" t="s">
        <v>32</v>
      </c>
      <c r="AX114" s="13" t="s">
        <v>71</v>
      </c>
      <c r="AY114" s="243" t="s">
        <v>144</v>
      </c>
    </row>
    <row r="115" s="13" customFormat="1">
      <c r="A115" s="13"/>
      <c r="B115" s="233"/>
      <c r="C115" s="234"/>
      <c r="D115" s="235" t="s">
        <v>155</v>
      </c>
      <c r="E115" s="236" t="s">
        <v>19</v>
      </c>
      <c r="F115" s="237" t="s">
        <v>912</v>
      </c>
      <c r="G115" s="234"/>
      <c r="H115" s="236" t="s">
        <v>19</v>
      </c>
      <c r="I115" s="238"/>
      <c r="J115" s="234"/>
      <c r="K115" s="234"/>
      <c r="L115" s="239"/>
      <c r="M115" s="240"/>
      <c r="N115" s="241"/>
      <c r="O115" s="241"/>
      <c r="P115" s="241"/>
      <c r="Q115" s="241"/>
      <c r="R115" s="241"/>
      <c r="S115" s="241"/>
      <c r="T115" s="242"/>
      <c r="U115" s="13"/>
      <c r="V115" s="13"/>
      <c r="W115" s="13"/>
      <c r="X115" s="13"/>
      <c r="Y115" s="13"/>
      <c r="Z115" s="13"/>
      <c r="AA115" s="13"/>
      <c r="AB115" s="13"/>
      <c r="AC115" s="13"/>
      <c r="AD115" s="13"/>
      <c r="AE115" s="13"/>
      <c r="AT115" s="243" t="s">
        <v>155</v>
      </c>
      <c r="AU115" s="243" t="s">
        <v>80</v>
      </c>
      <c r="AV115" s="13" t="s">
        <v>78</v>
      </c>
      <c r="AW115" s="13" t="s">
        <v>32</v>
      </c>
      <c r="AX115" s="13" t="s">
        <v>71</v>
      </c>
      <c r="AY115" s="243" t="s">
        <v>144</v>
      </c>
    </row>
    <row r="116" s="14" customFormat="1">
      <c r="A116" s="14"/>
      <c r="B116" s="244"/>
      <c r="C116" s="245"/>
      <c r="D116" s="235" t="s">
        <v>155</v>
      </c>
      <c r="E116" s="246" t="s">
        <v>19</v>
      </c>
      <c r="F116" s="247" t="s">
        <v>913</v>
      </c>
      <c r="G116" s="245"/>
      <c r="H116" s="248">
        <v>186.54300000000001</v>
      </c>
      <c r="I116" s="249"/>
      <c r="J116" s="245"/>
      <c r="K116" s="245"/>
      <c r="L116" s="250"/>
      <c r="M116" s="251"/>
      <c r="N116" s="252"/>
      <c r="O116" s="252"/>
      <c r="P116" s="252"/>
      <c r="Q116" s="252"/>
      <c r="R116" s="252"/>
      <c r="S116" s="252"/>
      <c r="T116" s="253"/>
      <c r="U116" s="14"/>
      <c r="V116" s="14"/>
      <c r="W116" s="14"/>
      <c r="X116" s="14"/>
      <c r="Y116" s="14"/>
      <c r="Z116" s="14"/>
      <c r="AA116" s="14"/>
      <c r="AB116" s="14"/>
      <c r="AC116" s="14"/>
      <c r="AD116" s="14"/>
      <c r="AE116" s="14"/>
      <c r="AT116" s="254" t="s">
        <v>155</v>
      </c>
      <c r="AU116" s="254" t="s">
        <v>80</v>
      </c>
      <c r="AV116" s="14" t="s">
        <v>80</v>
      </c>
      <c r="AW116" s="14" t="s">
        <v>32</v>
      </c>
      <c r="AX116" s="14" t="s">
        <v>71</v>
      </c>
      <c r="AY116" s="254" t="s">
        <v>144</v>
      </c>
    </row>
    <row r="117" s="14" customFormat="1">
      <c r="A117" s="14"/>
      <c r="B117" s="244"/>
      <c r="C117" s="245"/>
      <c r="D117" s="235" t="s">
        <v>155</v>
      </c>
      <c r="E117" s="246" t="s">
        <v>19</v>
      </c>
      <c r="F117" s="247" t="s">
        <v>914</v>
      </c>
      <c r="G117" s="245"/>
      <c r="H117" s="248">
        <v>40.280000000000001</v>
      </c>
      <c r="I117" s="249"/>
      <c r="J117" s="245"/>
      <c r="K117" s="245"/>
      <c r="L117" s="250"/>
      <c r="M117" s="251"/>
      <c r="N117" s="252"/>
      <c r="O117" s="252"/>
      <c r="P117" s="252"/>
      <c r="Q117" s="252"/>
      <c r="R117" s="252"/>
      <c r="S117" s="252"/>
      <c r="T117" s="253"/>
      <c r="U117" s="14"/>
      <c r="V117" s="14"/>
      <c r="W117" s="14"/>
      <c r="X117" s="14"/>
      <c r="Y117" s="14"/>
      <c r="Z117" s="14"/>
      <c r="AA117" s="14"/>
      <c r="AB117" s="14"/>
      <c r="AC117" s="14"/>
      <c r="AD117" s="14"/>
      <c r="AE117" s="14"/>
      <c r="AT117" s="254" t="s">
        <v>155</v>
      </c>
      <c r="AU117" s="254" t="s">
        <v>80</v>
      </c>
      <c r="AV117" s="14" t="s">
        <v>80</v>
      </c>
      <c r="AW117" s="14" t="s">
        <v>32</v>
      </c>
      <c r="AX117" s="14" t="s">
        <v>71</v>
      </c>
      <c r="AY117" s="254" t="s">
        <v>144</v>
      </c>
    </row>
    <row r="118" s="16" customFormat="1">
      <c r="A118" s="16"/>
      <c r="B118" s="266"/>
      <c r="C118" s="267"/>
      <c r="D118" s="235" t="s">
        <v>155</v>
      </c>
      <c r="E118" s="268" t="s">
        <v>19</v>
      </c>
      <c r="F118" s="269" t="s">
        <v>202</v>
      </c>
      <c r="G118" s="267"/>
      <c r="H118" s="270">
        <v>226.82300000000001</v>
      </c>
      <c r="I118" s="271"/>
      <c r="J118" s="267"/>
      <c r="K118" s="267"/>
      <c r="L118" s="272"/>
      <c r="M118" s="273"/>
      <c r="N118" s="274"/>
      <c r="O118" s="274"/>
      <c r="P118" s="274"/>
      <c r="Q118" s="274"/>
      <c r="R118" s="274"/>
      <c r="S118" s="274"/>
      <c r="T118" s="275"/>
      <c r="U118" s="16"/>
      <c r="V118" s="16"/>
      <c r="W118" s="16"/>
      <c r="X118" s="16"/>
      <c r="Y118" s="16"/>
      <c r="Z118" s="16"/>
      <c r="AA118" s="16"/>
      <c r="AB118" s="16"/>
      <c r="AC118" s="16"/>
      <c r="AD118" s="16"/>
      <c r="AE118" s="16"/>
      <c r="AT118" s="276" t="s">
        <v>155</v>
      </c>
      <c r="AU118" s="276" t="s">
        <v>80</v>
      </c>
      <c r="AV118" s="16" t="s">
        <v>151</v>
      </c>
      <c r="AW118" s="16" t="s">
        <v>32</v>
      </c>
      <c r="AX118" s="16" t="s">
        <v>78</v>
      </c>
      <c r="AY118" s="276" t="s">
        <v>144</v>
      </c>
    </row>
    <row r="119" s="2" customFormat="1" ht="49.05" customHeight="1">
      <c r="A119" s="40"/>
      <c r="B119" s="41"/>
      <c r="C119" s="215" t="s">
        <v>621</v>
      </c>
      <c r="D119" s="215" t="s">
        <v>146</v>
      </c>
      <c r="E119" s="216" t="s">
        <v>915</v>
      </c>
      <c r="F119" s="217" t="s">
        <v>916</v>
      </c>
      <c r="G119" s="218" t="s">
        <v>149</v>
      </c>
      <c r="H119" s="219">
        <v>13609.379999999999</v>
      </c>
      <c r="I119" s="220"/>
      <c r="J119" s="221">
        <f>ROUND(I119*H119,2)</f>
        <v>0</v>
      </c>
      <c r="K119" s="217" t="s">
        <v>150</v>
      </c>
      <c r="L119" s="46"/>
      <c r="M119" s="222" t="s">
        <v>19</v>
      </c>
      <c r="N119" s="223" t="s">
        <v>42</v>
      </c>
      <c r="O119" s="86"/>
      <c r="P119" s="224">
        <f>O119*H119</f>
        <v>0</v>
      </c>
      <c r="Q119" s="224">
        <v>0</v>
      </c>
      <c r="R119" s="224">
        <f>Q119*H119</f>
        <v>0</v>
      </c>
      <c r="S119" s="224">
        <v>0</v>
      </c>
      <c r="T119" s="225">
        <f>S119*H119</f>
        <v>0</v>
      </c>
      <c r="U119" s="40"/>
      <c r="V119" s="40"/>
      <c r="W119" s="40"/>
      <c r="X119" s="40"/>
      <c r="Y119" s="40"/>
      <c r="Z119" s="40"/>
      <c r="AA119" s="40"/>
      <c r="AB119" s="40"/>
      <c r="AC119" s="40"/>
      <c r="AD119" s="40"/>
      <c r="AE119" s="40"/>
      <c r="AR119" s="226" t="s">
        <v>151</v>
      </c>
      <c r="AT119" s="226" t="s">
        <v>146</v>
      </c>
      <c r="AU119" s="226" t="s">
        <v>80</v>
      </c>
      <c r="AY119" s="19" t="s">
        <v>144</v>
      </c>
      <c r="BE119" s="227">
        <f>IF(N119="základní",J119,0)</f>
        <v>0</v>
      </c>
      <c r="BF119" s="227">
        <f>IF(N119="snížená",J119,0)</f>
        <v>0</v>
      </c>
      <c r="BG119" s="227">
        <f>IF(N119="zákl. přenesená",J119,0)</f>
        <v>0</v>
      </c>
      <c r="BH119" s="227">
        <f>IF(N119="sníž. přenesená",J119,0)</f>
        <v>0</v>
      </c>
      <c r="BI119" s="227">
        <f>IF(N119="nulová",J119,0)</f>
        <v>0</v>
      </c>
      <c r="BJ119" s="19" t="s">
        <v>78</v>
      </c>
      <c r="BK119" s="227">
        <f>ROUND(I119*H119,2)</f>
        <v>0</v>
      </c>
      <c r="BL119" s="19" t="s">
        <v>151</v>
      </c>
      <c r="BM119" s="226" t="s">
        <v>917</v>
      </c>
    </row>
    <row r="120" s="2" customFormat="1">
      <c r="A120" s="40"/>
      <c r="B120" s="41"/>
      <c r="C120" s="42"/>
      <c r="D120" s="228" t="s">
        <v>153</v>
      </c>
      <c r="E120" s="42"/>
      <c r="F120" s="229" t="s">
        <v>918</v>
      </c>
      <c r="G120" s="42"/>
      <c r="H120" s="42"/>
      <c r="I120" s="230"/>
      <c r="J120" s="42"/>
      <c r="K120" s="42"/>
      <c r="L120" s="46"/>
      <c r="M120" s="231"/>
      <c r="N120" s="232"/>
      <c r="O120" s="86"/>
      <c r="P120" s="86"/>
      <c r="Q120" s="86"/>
      <c r="R120" s="86"/>
      <c r="S120" s="86"/>
      <c r="T120" s="87"/>
      <c r="U120" s="40"/>
      <c r="V120" s="40"/>
      <c r="W120" s="40"/>
      <c r="X120" s="40"/>
      <c r="Y120" s="40"/>
      <c r="Z120" s="40"/>
      <c r="AA120" s="40"/>
      <c r="AB120" s="40"/>
      <c r="AC120" s="40"/>
      <c r="AD120" s="40"/>
      <c r="AE120" s="40"/>
      <c r="AT120" s="19" t="s">
        <v>153</v>
      </c>
      <c r="AU120" s="19" t="s">
        <v>80</v>
      </c>
    </row>
    <row r="121" s="14" customFormat="1">
      <c r="A121" s="14"/>
      <c r="B121" s="244"/>
      <c r="C121" s="245"/>
      <c r="D121" s="235" t="s">
        <v>155</v>
      </c>
      <c r="E121" s="245"/>
      <c r="F121" s="247" t="s">
        <v>919</v>
      </c>
      <c r="G121" s="245"/>
      <c r="H121" s="248">
        <v>13609.379999999999</v>
      </c>
      <c r="I121" s="249"/>
      <c r="J121" s="245"/>
      <c r="K121" s="245"/>
      <c r="L121" s="250"/>
      <c r="M121" s="251"/>
      <c r="N121" s="252"/>
      <c r="O121" s="252"/>
      <c r="P121" s="252"/>
      <c r="Q121" s="252"/>
      <c r="R121" s="252"/>
      <c r="S121" s="252"/>
      <c r="T121" s="253"/>
      <c r="U121" s="14"/>
      <c r="V121" s="14"/>
      <c r="W121" s="14"/>
      <c r="X121" s="14"/>
      <c r="Y121" s="14"/>
      <c r="Z121" s="14"/>
      <c r="AA121" s="14"/>
      <c r="AB121" s="14"/>
      <c r="AC121" s="14"/>
      <c r="AD121" s="14"/>
      <c r="AE121" s="14"/>
      <c r="AT121" s="254" t="s">
        <v>155</v>
      </c>
      <c r="AU121" s="254" t="s">
        <v>80</v>
      </c>
      <c r="AV121" s="14" t="s">
        <v>80</v>
      </c>
      <c r="AW121" s="14" t="s">
        <v>4</v>
      </c>
      <c r="AX121" s="14" t="s">
        <v>78</v>
      </c>
      <c r="AY121" s="254" t="s">
        <v>144</v>
      </c>
    </row>
    <row r="122" s="2" customFormat="1" ht="49.05" customHeight="1">
      <c r="A122" s="40"/>
      <c r="B122" s="41"/>
      <c r="C122" s="215" t="s">
        <v>626</v>
      </c>
      <c r="D122" s="215" t="s">
        <v>146</v>
      </c>
      <c r="E122" s="216" t="s">
        <v>920</v>
      </c>
      <c r="F122" s="217" t="s">
        <v>921</v>
      </c>
      <c r="G122" s="218" t="s">
        <v>149</v>
      </c>
      <c r="H122" s="219">
        <v>226.82300000000001</v>
      </c>
      <c r="I122" s="220"/>
      <c r="J122" s="221">
        <f>ROUND(I122*H122,2)</f>
        <v>0</v>
      </c>
      <c r="K122" s="217" t="s">
        <v>150</v>
      </c>
      <c r="L122" s="46"/>
      <c r="M122" s="222" t="s">
        <v>19</v>
      </c>
      <c r="N122" s="223" t="s">
        <v>42</v>
      </c>
      <c r="O122" s="86"/>
      <c r="P122" s="224">
        <f>O122*H122</f>
        <v>0</v>
      </c>
      <c r="Q122" s="224">
        <v>0</v>
      </c>
      <c r="R122" s="224">
        <f>Q122*H122</f>
        <v>0</v>
      </c>
      <c r="S122" s="224">
        <v>0</v>
      </c>
      <c r="T122" s="225">
        <f>S122*H122</f>
        <v>0</v>
      </c>
      <c r="U122" s="40"/>
      <c r="V122" s="40"/>
      <c r="W122" s="40"/>
      <c r="X122" s="40"/>
      <c r="Y122" s="40"/>
      <c r="Z122" s="40"/>
      <c r="AA122" s="40"/>
      <c r="AB122" s="40"/>
      <c r="AC122" s="40"/>
      <c r="AD122" s="40"/>
      <c r="AE122" s="40"/>
      <c r="AR122" s="226" t="s">
        <v>151</v>
      </c>
      <c r="AT122" s="226" t="s">
        <v>146</v>
      </c>
      <c r="AU122" s="226" t="s">
        <v>80</v>
      </c>
      <c r="AY122" s="19" t="s">
        <v>144</v>
      </c>
      <c r="BE122" s="227">
        <f>IF(N122="základní",J122,0)</f>
        <v>0</v>
      </c>
      <c r="BF122" s="227">
        <f>IF(N122="snížená",J122,0)</f>
        <v>0</v>
      </c>
      <c r="BG122" s="227">
        <f>IF(N122="zákl. přenesená",J122,0)</f>
        <v>0</v>
      </c>
      <c r="BH122" s="227">
        <f>IF(N122="sníž. přenesená",J122,0)</f>
        <v>0</v>
      </c>
      <c r="BI122" s="227">
        <f>IF(N122="nulová",J122,0)</f>
        <v>0</v>
      </c>
      <c r="BJ122" s="19" t="s">
        <v>78</v>
      </c>
      <c r="BK122" s="227">
        <f>ROUND(I122*H122,2)</f>
        <v>0</v>
      </c>
      <c r="BL122" s="19" t="s">
        <v>151</v>
      </c>
      <c r="BM122" s="226" t="s">
        <v>922</v>
      </c>
    </row>
    <row r="123" s="2" customFormat="1">
      <c r="A123" s="40"/>
      <c r="B123" s="41"/>
      <c r="C123" s="42"/>
      <c r="D123" s="228" t="s">
        <v>153</v>
      </c>
      <c r="E123" s="42"/>
      <c r="F123" s="229" t="s">
        <v>923</v>
      </c>
      <c r="G123" s="42"/>
      <c r="H123" s="42"/>
      <c r="I123" s="230"/>
      <c r="J123" s="42"/>
      <c r="K123" s="42"/>
      <c r="L123" s="46"/>
      <c r="M123" s="231"/>
      <c r="N123" s="232"/>
      <c r="O123" s="86"/>
      <c r="P123" s="86"/>
      <c r="Q123" s="86"/>
      <c r="R123" s="86"/>
      <c r="S123" s="86"/>
      <c r="T123" s="87"/>
      <c r="U123" s="40"/>
      <c r="V123" s="40"/>
      <c r="W123" s="40"/>
      <c r="X123" s="40"/>
      <c r="Y123" s="40"/>
      <c r="Z123" s="40"/>
      <c r="AA123" s="40"/>
      <c r="AB123" s="40"/>
      <c r="AC123" s="40"/>
      <c r="AD123" s="40"/>
      <c r="AE123" s="40"/>
      <c r="AT123" s="19" t="s">
        <v>153</v>
      </c>
      <c r="AU123" s="19" t="s">
        <v>80</v>
      </c>
    </row>
    <row r="124" s="12" customFormat="1" ht="22.8" customHeight="1">
      <c r="A124" s="12"/>
      <c r="B124" s="199"/>
      <c r="C124" s="200"/>
      <c r="D124" s="201" t="s">
        <v>70</v>
      </c>
      <c r="E124" s="213" t="s">
        <v>924</v>
      </c>
      <c r="F124" s="213" t="s">
        <v>925</v>
      </c>
      <c r="G124" s="200"/>
      <c r="H124" s="200"/>
      <c r="I124" s="203"/>
      <c r="J124" s="214">
        <f>BK124</f>
        <v>0</v>
      </c>
      <c r="K124" s="200"/>
      <c r="L124" s="205"/>
      <c r="M124" s="206"/>
      <c r="N124" s="207"/>
      <c r="O124" s="207"/>
      <c r="P124" s="208">
        <f>SUM(P125:P139)</f>
        <v>0</v>
      </c>
      <c r="Q124" s="207"/>
      <c r="R124" s="208">
        <f>SUM(R125:R139)</f>
        <v>0</v>
      </c>
      <c r="S124" s="207"/>
      <c r="T124" s="209">
        <f>SUM(T125:T139)</f>
        <v>12.586706</v>
      </c>
      <c r="U124" s="12"/>
      <c r="V124" s="12"/>
      <c r="W124" s="12"/>
      <c r="X124" s="12"/>
      <c r="Y124" s="12"/>
      <c r="Z124" s="12"/>
      <c r="AA124" s="12"/>
      <c r="AB124" s="12"/>
      <c r="AC124" s="12"/>
      <c r="AD124" s="12"/>
      <c r="AE124" s="12"/>
      <c r="AR124" s="210" t="s">
        <v>78</v>
      </c>
      <c r="AT124" s="211" t="s">
        <v>70</v>
      </c>
      <c r="AU124" s="211" t="s">
        <v>78</v>
      </c>
      <c r="AY124" s="210" t="s">
        <v>144</v>
      </c>
      <c r="BK124" s="212">
        <f>SUM(BK125:BK139)</f>
        <v>0</v>
      </c>
    </row>
    <row r="125" s="2" customFormat="1" ht="44.25" customHeight="1">
      <c r="A125" s="40"/>
      <c r="B125" s="41"/>
      <c r="C125" s="215" t="s">
        <v>680</v>
      </c>
      <c r="D125" s="215" t="s">
        <v>146</v>
      </c>
      <c r="E125" s="216" t="s">
        <v>725</v>
      </c>
      <c r="F125" s="217" t="s">
        <v>726</v>
      </c>
      <c r="G125" s="218" t="s">
        <v>149</v>
      </c>
      <c r="H125" s="219">
        <v>213.334</v>
      </c>
      <c r="I125" s="220"/>
      <c r="J125" s="221">
        <f>ROUND(I125*H125,2)</f>
        <v>0</v>
      </c>
      <c r="K125" s="217" t="s">
        <v>150</v>
      </c>
      <c r="L125" s="46"/>
      <c r="M125" s="222" t="s">
        <v>19</v>
      </c>
      <c r="N125" s="223" t="s">
        <v>42</v>
      </c>
      <c r="O125" s="86"/>
      <c r="P125" s="224">
        <f>O125*H125</f>
        <v>0</v>
      </c>
      <c r="Q125" s="224">
        <v>0</v>
      </c>
      <c r="R125" s="224">
        <f>Q125*H125</f>
        <v>0</v>
      </c>
      <c r="S125" s="224">
        <v>0.058999999999999997</v>
      </c>
      <c r="T125" s="225">
        <f>S125*H125</f>
        <v>12.586706</v>
      </c>
      <c r="U125" s="40"/>
      <c r="V125" s="40"/>
      <c r="W125" s="40"/>
      <c r="X125" s="40"/>
      <c r="Y125" s="40"/>
      <c r="Z125" s="40"/>
      <c r="AA125" s="40"/>
      <c r="AB125" s="40"/>
      <c r="AC125" s="40"/>
      <c r="AD125" s="40"/>
      <c r="AE125" s="40"/>
      <c r="AR125" s="226" t="s">
        <v>151</v>
      </c>
      <c r="AT125" s="226" t="s">
        <v>146</v>
      </c>
      <c r="AU125" s="226" t="s">
        <v>80</v>
      </c>
      <c r="AY125" s="19" t="s">
        <v>144</v>
      </c>
      <c r="BE125" s="227">
        <f>IF(N125="základní",J125,0)</f>
        <v>0</v>
      </c>
      <c r="BF125" s="227">
        <f>IF(N125="snížená",J125,0)</f>
        <v>0</v>
      </c>
      <c r="BG125" s="227">
        <f>IF(N125="zákl. přenesená",J125,0)</f>
        <v>0</v>
      </c>
      <c r="BH125" s="227">
        <f>IF(N125="sníž. přenesená",J125,0)</f>
        <v>0</v>
      </c>
      <c r="BI125" s="227">
        <f>IF(N125="nulová",J125,0)</f>
        <v>0</v>
      </c>
      <c r="BJ125" s="19" t="s">
        <v>78</v>
      </c>
      <c r="BK125" s="227">
        <f>ROUND(I125*H125,2)</f>
        <v>0</v>
      </c>
      <c r="BL125" s="19" t="s">
        <v>151</v>
      </c>
      <c r="BM125" s="226" t="s">
        <v>926</v>
      </c>
    </row>
    <row r="126" s="2" customFormat="1">
      <c r="A126" s="40"/>
      <c r="B126" s="41"/>
      <c r="C126" s="42"/>
      <c r="D126" s="228" t="s">
        <v>153</v>
      </c>
      <c r="E126" s="42"/>
      <c r="F126" s="229" t="s">
        <v>927</v>
      </c>
      <c r="G126" s="42"/>
      <c r="H126" s="42"/>
      <c r="I126" s="230"/>
      <c r="J126" s="42"/>
      <c r="K126" s="42"/>
      <c r="L126" s="46"/>
      <c r="M126" s="231"/>
      <c r="N126" s="232"/>
      <c r="O126" s="86"/>
      <c r="P126" s="86"/>
      <c r="Q126" s="86"/>
      <c r="R126" s="86"/>
      <c r="S126" s="86"/>
      <c r="T126" s="87"/>
      <c r="U126" s="40"/>
      <c r="V126" s="40"/>
      <c r="W126" s="40"/>
      <c r="X126" s="40"/>
      <c r="Y126" s="40"/>
      <c r="Z126" s="40"/>
      <c r="AA126" s="40"/>
      <c r="AB126" s="40"/>
      <c r="AC126" s="40"/>
      <c r="AD126" s="40"/>
      <c r="AE126" s="40"/>
      <c r="AT126" s="19" t="s">
        <v>153</v>
      </c>
      <c r="AU126" s="19" t="s">
        <v>80</v>
      </c>
    </row>
    <row r="127" s="13" customFormat="1">
      <c r="A127" s="13"/>
      <c r="B127" s="233"/>
      <c r="C127" s="234"/>
      <c r="D127" s="235" t="s">
        <v>155</v>
      </c>
      <c r="E127" s="236" t="s">
        <v>19</v>
      </c>
      <c r="F127" s="237" t="s">
        <v>928</v>
      </c>
      <c r="G127" s="234"/>
      <c r="H127" s="236" t="s">
        <v>19</v>
      </c>
      <c r="I127" s="238"/>
      <c r="J127" s="234"/>
      <c r="K127" s="234"/>
      <c r="L127" s="239"/>
      <c r="M127" s="240"/>
      <c r="N127" s="241"/>
      <c r="O127" s="241"/>
      <c r="P127" s="241"/>
      <c r="Q127" s="241"/>
      <c r="R127" s="241"/>
      <c r="S127" s="241"/>
      <c r="T127" s="242"/>
      <c r="U127" s="13"/>
      <c r="V127" s="13"/>
      <c r="W127" s="13"/>
      <c r="X127" s="13"/>
      <c r="Y127" s="13"/>
      <c r="Z127" s="13"/>
      <c r="AA127" s="13"/>
      <c r="AB127" s="13"/>
      <c r="AC127" s="13"/>
      <c r="AD127" s="13"/>
      <c r="AE127" s="13"/>
      <c r="AT127" s="243" t="s">
        <v>155</v>
      </c>
      <c r="AU127" s="243" t="s">
        <v>80</v>
      </c>
      <c r="AV127" s="13" t="s">
        <v>78</v>
      </c>
      <c r="AW127" s="13" t="s">
        <v>32</v>
      </c>
      <c r="AX127" s="13" t="s">
        <v>71</v>
      </c>
      <c r="AY127" s="243" t="s">
        <v>144</v>
      </c>
    </row>
    <row r="128" s="13" customFormat="1">
      <c r="A128" s="13"/>
      <c r="B128" s="233"/>
      <c r="C128" s="234"/>
      <c r="D128" s="235" t="s">
        <v>155</v>
      </c>
      <c r="E128" s="236" t="s">
        <v>19</v>
      </c>
      <c r="F128" s="237" t="s">
        <v>905</v>
      </c>
      <c r="G128" s="234"/>
      <c r="H128" s="236" t="s">
        <v>19</v>
      </c>
      <c r="I128" s="238"/>
      <c r="J128" s="234"/>
      <c r="K128" s="234"/>
      <c r="L128" s="239"/>
      <c r="M128" s="240"/>
      <c r="N128" s="241"/>
      <c r="O128" s="241"/>
      <c r="P128" s="241"/>
      <c r="Q128" s="241"/>
      <c r="R128" s="241"/>
      <c r="S128" s="241"/>
      <c r="T128" s="242"/>
      <c r="U128" s="13"/>
      <c r="V128" s="13"/>
      <c r="W128" s="13"/>
      <c r="X128" s="13"/>
      <c r="Y128" s="13"/>
      <c r="Z128" s="13"/>
      <c r="AA128" s="13"/>
      <c r="AB128" s="13"/>
      <c r="AC128" s="13"/>
      <c r="AD128" s="13"/>
      <c r="AE128" s="13"/>
      <c r="AT128" s="243" t="s">
        <v>155</v>
      </c>
      <c r="AU128" s="243" t="s">
        <v>80</v>
      </c>
      <c r="AV128" s="13" t="s">
        <v>78</v>
      </c>
      <c r="AW128" s="13" t="s">
        <v>32</v>
      </c>
      <c r="AX128" s="13" t="s">
        <v>71</v>
      </c>
      <c r="AY128" s="243" t="s">
        <v>144</v>
      </c>
    </row>
    <row r="129" s="13" customFormat="1">
      <c r="A129" s="13"/>
      <c r="B129" s="233"/>
      <c r="C129" s="234"/>
      <c r="D129" s="235" t="s">
        <v>155</v>
      </c>
      <c r="E129" s="236" t="s">
        <v>19</v>
      </c>
      <c r="F129" s="237" t="s">
        <v>929</v>
      </c>
      <c r="G129" s="234"/>
      <c r="H129" s="236" t="s">
        <v>19</v>
      </c>
      <c r="I129" s="238"/>
      <c r="J129" s="234"/>
      <c r="K129" s="234"/>
      <c r="L129" s="239"/>
      <c r="M129" s="240"/>
      <c r="N129" s="241"/>
      <c r="O129" s="241"/>
      <c r="P129" s="241"/>
      <c r="Q129" s="241"/>
      <c r="R129" s="241"/>
      <c r="S129" s="241"/>
      <c r="T129" s="242"/>
      <c r="U129" s="13"/>
      <c r="V129" s="13"/>
      <c r="W129" s="13"/>
      <c r="X129" s="13"/>
      <c r="Y129" s="13"/>
      <c r="Z129" s="13"/>
      <c r="AA129" s="13"/>
      <c r="AB129" s="13"/>
      <c r="AC129" s="13"/>
      <c r="AD129" s="13"/>
      <c r="AE129" s="13"/>
      <c r="AT129" s="243" t="s">
        <v>155</v>
      </c>
      <c r="AU129" s="243" t="s">
        <v>80</v>
      </c>
      <c r="AV129" s="13" t="s">
        <v>78</v>
      </c>
      <c r="AW129" s="13" t="s">
        <v>32</v>
      </c>
      <c r="AX129" s="13" t="s">
        <v>71</v>
      </c>
      <c r="AY129" s="243" t="s">
        <v>144</v>
      </c>
    </row>
    <row r="130" s="14" customFormat="1">
      <c r="A130" s="14"/>
      <c r="B130" s="244"/>
      <c r="C130" s="245"/>
      <c r="D130" s="235" t="s">
        <v>155</v>
      </c>
      <c r="E130" s="246" t="s">
        <v>19</v>
      </c>
      <c r="F130" s="247" t="s">
        <v>930</v>
      </c>
      <c r="G130" s="245"/>
      <c r="H130" s="248">
        <v>202.74000000000001</v>
      </c>
      <c r="I130" s="249"/>
      <c r="J130" s="245"/>
      <c r="K130" s="245"/>
      <c r="L130" s="250"/>
      <c r="M130" s="251"/>
      <c r="N130" s="252"/>
      <c r="O130" s="252"/>
      <c r="P130" s="252"/>
      <c r="Q130" s="252"/>
      <c r="R130" s="252"/>
      <c r="S130" s="252"/>
      <c r="T130" s="253"/>
      <c r="U130" s="14"/>
      <c r="V130" s="14"/>
      <c r="W130" s="14"/>
      <c r="X130" s="14"/>
      <c r="Y130" s="14"/>
      <c r="Z130" s="14"/>
      <c r="AA130" s="14"/>
      <c r="AB130" s="14"/>
      <c r="AC130" s="14"/>
      <c r="AD130" s="14"/>
      <c r="AE130" s="14"/>
      <c r="AT130" s="254" t="s">
        <v>155</v>
      </c>
      <c r="AU130" s="254" t="s">
        <v>80</v>
      </c>
      <c r="AV130" s="14" t="s">
        <v>80</v>
      </c>
      <c r="AW130" s="14" t="s">
        <v>32</v>
      </c>
      <c r="AX130" s="14" t="s">
        <v>71</v>
      </c>
      <c r="AY130" s="254" t="s">
        <v>144</v>
      </c>
    </row>
    <row r="131" s="14" customFormat="1">
      <c r="A131" s="14"/>
      <c r="B131" s="244"/>
      <c r="C131" s="245"/>
      <c r="D131" s="235" t="s">
        <v>155</v>
      </c>
      <c r="E131" s="246" t="s">
        <v>19</v>
      </c>
      <c r="F131" s="247" t="s">
        <v>931</v>
      </c>
      <c r="G131" s="245"/>
      <c r="H131" s="248">
        <v>0.20699999999999999</v>
      </c>
      <c r="I131" s="249"/>
      <c r="J131" s="245"/>
      <c r="K131" s="245"/>
      <c r="L131" s="250"/>
      <c r="M131" s="251"/>
      <c r="N131" s="252"/>
      <c r="O131" s="252"/>
      <c r="P131" s="252"/>
      <c r="Q131" s="252"/>
      <c r="R131" s="252"/>
      <c r="S131" s="252"/>
      <c r="T131" s="253"/>
      <c r="U131" s="14"/>
      <c r="V131" s="14"/>
      <c r="W131" s="14"/>
      <c r="X131" s="14"/>
      <c r="Y131" s="14"/>
      <c r="Z131" s="14"/>
      <c r="AA131" s="14"/>
      <c r="AB131" s="14"/>
      <c r="AC131" s="14"/>
      <c r="AD131" s="14"/>
      <c r="AE131" s="14"/>
      <c r="AT131" s="254" t="s">
        <v>155</v>
      </c>
      <c r="AU131" s="254" t="s">
        <v>80</v>
      </c>
      <c r="AV131" s="14" t="s">
        <v>80</v>
      </c>
      <c r="AW131" s="14" t="s">
        <v>32</v>
      </c>
      <c r="AX131" s="14" t="s">
        <v>71</v>
      </c>
      <c r="AY131" s="254" t="s">
        <v>144</v>
      </c>
    </row>
    <row r="132" s="14" customFormat="1">
      <c r="A132" s="14"/>
      <c r="B132" s="244"/>
      <c r="C132" s="245"/>
      <c r="D132" s="235" t="s">
        <v>155</v>
      </c>
      <c r="E132" s="246" t="s">
        <v>19</v>
      </c>
      <c r="F132" s="247" t="s">
        <v>932</v>
      </c>
      <c r="G132" s="245"/>
      <c r="H132" s="248">
        <v>-11.856</v>
      </c>
      <c r="I132" s="249"/>
      <c r="J132" s="245"/>
      <c r="K132" s="245"/>
      <c r="L132" s="250"/>
      <c r="M132" s="251"/>
      <c r="N132" s="252"/>
      <c r="O132" s="252"/>
      <c r="P132" s="252"/>
      <c r="Q132" s="252"/>
      <c r="R132" s="252"/>
      <c r="S132" s="252"/>
      <c r="T132" s="253"/>
      <c r="U132" s="14"/>
      <c r="V132" s="14"/>
      <c r="W132" s="14"/>
      <c r="X132" s="14"/>
      <c r="Y132" s="14"/>
      <c r="Z132" s="14"/>
      <c r="AA132" s="14"/>
      <c r="AB132" s="14"/>
      <c r="AC132" s="14"/>
      <c r="AD132" s="14"/>
      <c r="AE132" s="14"/>
      <c r="AT132" s="254" t="s">
        <v>155</v>
      </c>
      <c r="AU132" s="254" t="s">
        <v>80</v>
      </c>
      <c r="AV132" s="14" t="s">
        <v>80</v>
      </c>
      <c r="AW132" s="14" t="s">
        <v>32</v>
      </c>
      <c r="AX132" s="14" t="s">
        <v>71</v>
      </c>
      <c r="AY132" s="254" t="s">
        <v>144</v>
      </c>
    </row>
    <row r="133" s="14" customFormat="1">
      <c r="A133" s="14"/>
      <c r="B133" s="244"/>
      <c r="C133" s="245"/>
      <c r="D133" s="235" t="s">
        <v>155</v>
      </c>
      <c r="E133" s="246" t="s">
        <v>19</v>
      </c>
      <c r="F133" s="247" t="s">
        <v>933</v>
      </c>
      <c r="G133" s="245"/>
      <c r="H133" s="248">
        <v>-3.5470000000000002</v>
      </c>
      <c r="I133" s="249"/>
      <c r="J133" s="245"/>
      <c r="K133" s="245"/>
      <c r="L133" s="250"/>
      <c r="M133" s="251"/>
      <c r="N133" s="252"/>
      <c r="O133" s="252"/>
      <c r="P133" s="252"/>
      <c r="Q133" s="252"/>
      <c r="R133" s="252"/>
      <c r="S133" s="252"/>
      <c r="T133" s="253"/>
      <c r="U133" s="14"/>
      <c r="V133" s="14"/>
      <c r="W133" s="14"/>
      <c r="X133" s="14"/>
      <c r="Y133" s="14"/>
      <c r="Z133" s="14"/>
      <c r="AA133" s="14"/>
      <c r="AB133" s="14"/>
      <c r="AC133" s="14"/>
      <c r="AD133" s="14"/>
      <c r="AE133" s="14"/>
      <c r="AT133" s="254" t="s">
        <v>155</v>
      </c>
      <c r="AU133" s="254" t="s">
        <v>80</v>
      </c>
      <c r="AV133" s="14" t="s">
        <v>80</v>
      </c>
      <c r="AW133" s="14" t="s">
        <v>32</v>
      </c>
      <c r="AX133" s="14" t="s">
        <v>71</v>
      </c>
      <c r="AY133" s="254" t="s">
        <v>144</v>
      </c>
    </row>
    <row r="134" s="14" customFormat="1">
      <c r="A134" s="14"/>
      <c r="B134" s="244"/>
      <c r="C134" s="245"/>
      <c r="D134" s="235" t="s">
        <v>155</v>
      </c>
      <c r="E134" s="246" t="s">
        <v>19</v>
      </c>
      <c r="F134" s="247" t="s">
        <v>934</v>
      </c>
      <c r="G134" s="245"/>
      <c r="H134" s="248">
        <v>-3.4710000000000001</v>
      </c>
      <c r="I134" s="249"/>
      <c r="J134" s="245"/>
      <c r="K134" s="245"/>
      <c r="L134" s="250"/>
      <c r="M134" s="251"/>
      <c r="N134" s="252"/>
      <c r="O134" s="252"/>
      <c r="P134" s="252"/>
      <c r="Q134" s="252"/>
      <c r="R134" s="252"/>
      <c r="S134" s="252"/>
      <c r="T134" s="253"/>
      <c r="U134" s="14"/>
      <c r="V134" s="14"/>
      <c r="W134" s="14"/>
      <c r="X134" s="14"/>
      <c r="Y134" s="14"/>
      <c r="Z134" s="14"/>
      <c r="AA134" s="14"/>
      <c r="AB134" s="14"/>
      <c r="AC134" s="14"/>
      <c r="AD134" s="14"/>
      <c r="AE134" s="14"/>
      <c r="AT134" s="254" t="s">
        <v>155</v>
      </c>
      <c r="AU134" s="254" t="s">
        <v>80</v>
      </c>
      <c r="AV134" s="14" t="s">
        <v>80</v>
      </c>
      <c r="AW134" s="14" t="s">
        <v>32</v>
      </c>
      <c r="AX134" s="14" t="s">
        <v>71</v>
      </c>
      <c r="AY134" s="254" t="s">
        <v>144</v>
      </c>
    </row>
    <row r="135" s="14" customFormat="1">
      <c r="A135" s="14"/>
      <c r="B135" s="244"/>
      <c r="C135" s="245"/>
      <c r="D135" s="235" t="s">
        <v>155</v>
      </c>
      <c r="E135" s="246" t="s">
        <v>19</v>
      </c>
      <c r="F135" s="247" t="s">
        <v>935</v>
      </c>
      <c r="G135" s="245"/>
      <c r="H135" s="248">
        <v>44.520000000000003</v>
      </c>
      <c r="I135" s="249"/>
      <c r="J135" s="245"/>
      <c r="K135" s="245"/>
      <c r="L135" s="250"/>
      <c r="M135" s="251"/>
      <c r="N135" s="252"/>
      <c r="O135" s="252"/>
      <c r="P135" s="252"/>
      <c r="Q135" s="252"/>
      <c r="R135" s="252"/>
      <c r="S135" s="252"/>
      <c r="T135" s="253"/>
      <c r="U135" s="14"/>
      <c r="V135" s="14"/>
      <c r="W135" s="14"/>
      <c r="X135" s="14"/>
      <c r="Y135" s="14"/>
      <c r="Z135" s="14"/>
      <c r="AA135" s="14"/>
      <c r="AB135" s="14"/>
      <c r="AC135" s="14"/>
      <c r="AD135" s="14"/>
      <c r="AE135" s="14"/>
      <c r="AT135" s="254" t="s">
        <v>155</v>
      </c>
      <c r="AU135" s="254" t="s">
        <v>80</v>
      </c>
      <c r="AV135" s="14" t="s">
        <v>80</v>
      </c>
      <c r="AW135" s="14" t="s">
        <v>32</v>
      </c>
      <c r="AX135" s="14" t="s">
        <v>71</v>
      </c>
      <c r="AY135" s="254" t="s">
        <v>144</v>
      </c>
    </row>
    <row r="136" s="14" customFormat="1">
      <c r="A136" s="14"/>
      <c r="B136" s="244"/>
      <c r="C136" s="245"/>
      <c r="D136" s="235" t="s">
        <v>155</v>
      </c>
      <c r="E136" s="246" t="s">
        <v>19</v>
      </c>
      <c r="F136" s="247" t="s">
        <v>936</v>
      </c>
      <c r="G136" s="245"/>
      <c r="H136" s="248">
        <v>-1.9570000000000001</v>
      </c>
      <c r="I136" s="249"/>
      <c r="J136" s="245"/>
      <c r="K136" s="245"/>
      <c r="L136" s="250"/>
      <c r="M136" s="251"/>
      <c r="N136" s="252"/>
      <c r="O136" s="252"/>
      <c r="P136" s="252"/>
      <c r="Q136" s="252"/>
      <c r="R136" s="252"/>
      <c r="S136" s="252"/>
      <c r="T136" s="253"/>
      <c r="U136" s="14"/>
      <c r="V136" s="14"/>
      <c r="W136" s="14"/>
      <c r="X136" s="14"/>
      <c r="Y136" s="14"/>
      <c r="Z136" s="14"/>
      <c r="AA136" s="14"/>
      <c r="AB136" s="14"/>
      <c r="AC136" s="14"/>
      <c r="AD136" s="14"/>
      <c r="AE136" s="14"/>
      <c r="AT136" s="254" t="s">
        <v>155</v>
      </c>
      <c r="AU136" s="254" t="s">
        <v>80</v>
      </c>
      <c r="AV136" s="14" t="s">
        <v>80</v>
      </c>
      <c r="AW136" s="14" t="s">
        <v>32</v>
      </c>
      <c r="AX136" s="14" t="s">
        <v>71</v>
      </c>
      <c r="AY136" s="254" t="s">
        <v>144</v>
      </c>
    </row>
    <row r="137" s="14" customFormat="1">
      <c r="A137" s="14"/>
      <c r="B137" s="244"/>
      <c r="C137" s="245"/>
      <c r="D137" s="235" t="s">
        <v>155</v>
      </c>
      <c r="E137" s="246" t="s">
        <v>19</v>
      </c>
      <c r="F137" s="247" t="s">
        <v>937</v>
      </c>
      <c r="G137" s="245"/>
      <c r="H137" s="248">
        <v>-13.302</v>
      </c>
      <c r="I137" s="249"/>
      <c r="J137" s="245"/>
      <c r="K137" s="245"/>
      <c r="L137" s="250"/>
      <c r="M137" s="251"/>
      <c r="N137" s="252"/>
      <c r="O137" s="252"/>
      <c r="P137" s="252"/>
      <c r="Q137" s="252"/>
      <c r="R137" s="252"/>
      <c r="S137" s="252"/>
      <c r="T137" s="253"/>
      <c r="U137" s="14"/>
      <c r="V137" s="14"/>
      <c r="W137" s="14"/>
      <c r="X137" s="14"/>
      <c r="Y137" s="14"/>
      <c r="Z137" s="14"/>
      <c r="AA137" s="14"/>
      <c r="AB137" s="14"/>
      <c r="AC137" s="14"/>
      <c r="AD137" s="14"/>
      <c r="AE137" s="14"/>
      <c r="AT137" s="254" t="s">
        <v>155</v>
      </c>
      <c r="AU137" s="254" t="s">
        <v>80</v>
      </c>
      <c r="AV137" s="14" t="s">
        <v>80</v>
      </c>
      <c r="AW137" s="14" t="s">
        <v>32</v>
      </c>
      <c r="AX137" s="14" t="s">
        <v>71</v>
      </c>
      <c r="AY137" s="254" t="s">
        <v>144</v>
      </c>
    </row>
    <row r="138" s="15" customFormat="1">
      <c r="A138" s="15"/>
      <c r="B138" s="255"/>
      <c r="C138" s="256"/>
      <c r="D138" s="235" t="s">
        <v>155</v>
      </c>
      <c r="E138" s="257" t="s">
        <v>938</v>
      </c>
      <c r="F138" s="258" t="s">
        <v>189</v>
      </c>
      <c r="G138" s="256"/>
      <c r="H138" s="259">
        <v>213.33400000000003</v>
      </c>
      <c r="I138" s="260"/>
      <c r="J138" s="256"/>
      <c r="K138" s="256"/>
      <c r="L138" s="261"/>
      <c r="M138" s="262"/>
      <c r="N138" s="263"/>
      <c r="O138" s="263"/>
      <c r="P138" s="263"/>
      <c r="Q138" s="263"/>
      <c r="R138" s="263"/>
      <c r="S138" s="263"/>
      <c r="T138" s="264"/>
      <c r="U138" s="15"/>
      <c r="V138" s="15"/>
      <c r="W138" s="15"/>
      <c r="X138" s="15"/>
      <c r="Y138" s="15"/>
      <c r="Z138" s="15"/>
      <c r="AA138" s="15"/>
      <c r="AB138" s="15"/>
      <c r="AC138" s="15"/>
      <c r="AD138" s="15"/>
      <c r="AE138" s="15"/>
      <c r="AT138" s="265" t="s">
        <v>155</v>
      </c>
      <c r="AU138" s="265" t="s">
        <v>80</v>
      </c>
      <c r="AV138" s="15" t="s">
        <v>164</v>
      </c>
      <c r="AW138" s="15" t="s">
        <v>32</v>
      </c>
      <c r="AX138" s="15" t="s">
        <v>71</v>
      </c>
      <c r="AY138" s="265" t="s">
        <v>144</v>
      </c>
    </row>
    <row r="139" s="16" customFormat="1">
      <c r="A139" s="16"/>
      <c r="B139" s="266"/>
      <c r="C139" s="267"/>
      <c r="D139" s="235" t="s">
        <v>155</v>
      </c>
      <c r="E139" s="268" t="s">
        <v>19</v>
      </c>
      <c r="F139" s="269" t="s">
        <v>202</v>
      </c>
      <c r="G139" s="267"/>
      <c r="H139" s="270">
        <v>213.33400000000003</v>
      </c>
      <c r="I139" s="271"/>
      <c r="J139" s="267"/>
      <c r="K139" s="267"/>
      <c r="L139" s="272"/>
      <c r="M139" s="273"/>
      <c r="N139" s="274"/>
      <c r="O139" s="274"/>
      <c r="P139" s="274"/>
      <c r="Q139" s="274"/>
      <c r="R139" s="274"/>
      <c r="S139" s="274"/>
      <c r="T139" s="275"/>
      <c r="U139" s="16"/>
      <c r="V139" s="16"/>
      <c r="W139" s="16"/>
      <c r="X139" s="16"/>
      <c r="Y139" s="16"/>
      <c r="Z139" s="16"/>
      <c r="AA139" s="16"/>
      <c r="AB139" s="16"/>
      <c r="AC139" s="16"/>
      <c r="AD139" s="16"/>
      <c r="AE139" s="16"/>
      <c r="AT139" s="276" t="s">
        <v>155</v>
      </c>
      <c r="AU139" s="276" t="s">
        <v>80</v>
      </c>
      <c r="AV139" s="16" t="s">
        <v>151</v>
      </c>
      <c r="AW139" s="16" t="s">
        <v>32</v>
      </c>
      <c r="AX139" s="16" t="s">
        <v>78</v>
      </c>
      <c r="AY139" s="276" t="s">
        <v>144</v>
      </c>
    </row>
    <row r="140" s="12" customFormat="1" ht="22.8" customHeight="1">
      <c r="A140" s="12"/>
      <c r="B140" s="199"/>
      <c r="C140" s="200"/>
      <c r="D140" s="201" t="s">
        <v>70</v>
      </c>
      <c r="E140" s="213" t="s">
        <v>939</v>
      </c>
      <c r="F140" s="213" t="s">
        <v>262</v>
      </c>
      <c r="G140" s="200"/>
      <c r="H140" s="200"/>
      <c r="I140" s="203"/>
      <c r="J140" s="214">
        <f>BK140</f>
        <v>0</v>
      </c>
      <c r="K140" s="200"/>
      <c r="L140" s="205"/>
      <c r="M140" s="206"/>
      <c r="N140" s="207"/>
      <c r="O140" s="207"/>
      <c r="P140" s="208">
        <f>SUM(P141:P223)</f>
        <v>0</v>
      </c>
      <c r="Q140" s="207"/>
      <c r="R140" s="208">
        <f>SUM(R141:R223)</f>
        <v>7.2586524800000003</v>
      </c>
      <c r="S140" s="207"/>
      <c r="T140" s="209">
        <f>SUM(T141:T223)</f>
        <v>0.050000000000000003</v>
      </c>
      <c r="U140" s="12"/>
      <c r="V140" s="12"/>
      <c r="W140" s="12"/>
      <c r="X140" s="12"/>
      <c r="Y140" s="12"/>
      <c r="Z140" s="12"/>
      <c r="AA140" s="12"/>
      <c r="AB140" s="12"/>
      <c r="AC140" s="12"/>
      <c r="AD140" s="12"/>
      <c r="AE140" s="12"/>
      <c r="AR140" s="210" t="s">
        <v>78</v>
      </c>
      <c r="AT140" s="211" t="s">
        <v>70</v>
      </c>
      <c r="AU140" s="211" t="s">
        <v>78</v>
      </c>
      <c r="AY140" s="210" t="s">
        <v>144</v>
      </c>
      <c r="BK140" s="212">
        <f>SUM(BK141:BK223)</f>
        <v>0</v>
      </c>
    </row>
    <row r="141" s="2" customFormat="1" ht="44.25" customHeight="1">
      <c r="A141" s="40"/>
      <c r="B141" s="41"/>
      <c r="C141" s="215" t="s">
        <v>704</v>
      </c>
      <c r="D141" s="215" t="s">
        <v>146</v>
      </c>
      <c r="E141" s="216" t="s">
        <v>940</v>
      </c>
      <c r="F141" s="217" t="s">
        <v>941</v>
      </c>
      <c r="G141" s="218" t="s">
        <v>265</v>
      </c>
      <c r="H141" s="219">
        <v>72.168000000000006</v>
      </c>
      <c r="I141" s="220"/>
      <c r="J141" s="221">
        <f>ROUND(I141*H141,2)</f>
        <v>0</v>
      </c>
      <c r="K141" s="217" t="s">
        <v>150</v>
      </c>
      <c r="L141" s="46"/>
      <c r="M141" s="222" t="s">
        <v>19</v>
      </c>
      <c r="N141" s="223" t="s">
        <v>42</v>
      </c>
      <c r="O141" s="86"/>
      <c r="P141" s="224">
        <f>O141*H141</f>
        <v>0</v>
      </c>
      <c r="Q141" s="224">
        <v>0.081949999999999995</v>
      </c>
      <c r="R141" s="224">
        <f>Q141*H141</f>
        <v>5.9141675999999999</v>
      </c>
      <c r="S141" s="224">
        <v>0</v>
      </c>
      <c r="T141" s="225">
        <f>S141*H141</f>
        <v>0</v>
      </c>
      <c r="U141" s="40"/>
      <c r="V141" s="40"/>
      <c r="W141" s="40"/>
      <c r="X141" s="40"/>
      <c r="Y141" s="40"/>
      <c r="Z141" s="40"/>
      <c r="AA141" s="40"/>
      <c r="AB141" s="40"/>
      <c r="AC141" s="40"/>
      <c r="AD141" s="40"/>
      <c r="AE141" s="40"/>
      <c r="AR141" s="226" t="s">
        <v>151</v>
      </c>
      <c r="AT141" s="226" t="s">
        <v>146</v>
      </c>
      <c r="AU141" s="226" t="s">
        <v>80</v>
      </c>
      <c r="AY141" s="19" t="s">
        <v>144</v>
      </c>
      <c r="BE141" s="227">
        <f>IF(N141="základní",J141,0)</f>
        <v>0</v>
      </c>
      <c r="BF141" s="227">
        <f>IF(N141="snížená",J141,0)</f>
        <v>0</v>
      </c>
      <c r="BG141" s="227">
        <f>IF(N141="zákl. přenesená",J141,0)</f>
        <v>0</v>
      </c>
      <c r="BH141" s="227">
        <f>IF(N141="sníž. přenesená",J141,0)</f>
        <v>0</v>
      </c>
      <c r="BI141" s="227">
        <f>IF(N141="nulová",J141,0)</f>
        <v>0</v>
      </c>
      <c r="BJ141" s="19" t="s">
        <v>78</v>
      </c>
      <c r="BK141" s="227">
        <f>ROUND(I141*H141,2)</f>
        <v>0</v>
      </c>
      <c r="BL141" s="19" t="s">
        <v>151</v>
      </c>
      <c r="BM141" s="226" t="s">
        <v>942</v>
      </c>
    </row>
    <row r="142" s="2" customFormat="1">
      <c r="A142" s="40"/>
      <c r="B142" s="41"/>
      <c r="C142" s="42"/>
      <c r="D142" s="228" t="s">
        <v>153</v>
      </c>
      <c r="E142" s="42"/>
      <c r="F142" s="229" t="s">
        <v>943</v>
      </c>
      <c r="G142" s="42"/>
      <c r="H142" s="42"/>
      <c r="I142" s="230"/>
      <c r="J142" s="42"/>
      <c r="K142" s="42"/>
      <c r="L142" s="46"/>
      <c r="M142" s="231"/>
      <c r="N142" s="232"/>
      <c r="O142" s="86"/>
      <c r="P142" s="86"/>
      <c r="Q142" s="86"/>
      <c r="R142" s="86"/>
      <c r="S142" s="86"/>
      <c r="T142" s="87"/>
      <c r="U142" s="40"/>
      <c r="V142" s="40"/>
      <c r="W142" s="40"/>
      <c r="X142" s="40"/>
      <c r="Y142" s="40"/>
      <c r="Z142" s="40"/>
      <c r="AA142" s="40"/>
      <c r="AB142" s="40"/>
      <c r="AC142" s="40"/>
      <c r="AD142" s="40"/>
      <c r="AE142" s="40"/>
      <c r="AT142" s="19" t="s">
        <v>153</v>
      </c>
      <c r="AU142" s="19" t="s">
        <v>80</v>
      </c>
    </row>
    <row r="143" s="13" customFormat="1">
      <c r="A143" s="13"/>
      <c r="B143" s="233"/>
      <c r="C143" s="234"/>
      <c r="D143" s="235" t="s">
        <v>155</v>
      </c>
      <c r="E143" s="236" t="s">
        <v>19</v>
      </c>
      <c r="F143" s="237" t="s">
        <v>944</v>
      </c>
      <c r="G143" s="234"/>
      <c r="H143" s="236" t="s">
        <v>19</v>
      </c>
      <c r="I143" s="238"/>
      <c r="J143" s="234"/>
      <c r="K143" s="234"/>
      <c r="L143" s="239"/>
      <c r="M143" s="240"/>
      <c r="N143" s="241"/>
      <c r="O143" s="241"/>
      <c r="P143" s="241"/>
      <c r="Q143" s="241"/>
      <c r="R143" s="241"/>
      <c r="S143" s="241"/>
      <c r="T143" s="242"/>
      <c r="U143" s="13"/>
      <c r="V143" s="13"/>
      <c r="W143" s="13"/>
      <c r="X143" s="13"/>
      <c r="Y143" s="13"/>
      <c r="Z143" s="13"/>
      <c r="AA143" s="13"/>
      <c r="AB143" s="13"/>
      <c r="AC143" s="13"/>
      <c r="AD143" s="13"/>
      <c r="AE143" s="13"/>
      <c r="AT143" s="243" t="s">
        <v>155</v>
      </c>
      <c r="AU143" s="243" t="s">
        <v>80</v>
      </c>
      <c r="AV143" s="13" t="s">
        <v>78</v>
      </c>
      <c r="AW143" s="13" t="s">
        <v>32</v>
      </c>
      <c r="AX143" s="13" t="s">
        <v>71</v>
      </c>
      <c r="AY143" s="243" t="s">
        <v>144</v>
      </c>
    </row>
    <row r="144" s="13" customFormat="1">
      <c r="A144" s="13"/>
      <c r="B144" s="233"/>
      <c r="C144" s="234"/>
      <c r="D144" s="235" t="s">
        <v>155</v>
      </c>
      <c r="E144" s="236" t="s">
        <v>19</v>
      </c>
      <c r="F144" s="237" t="s">
        <v>945</v>
      </c>
      <c r="G144" s="234"/>
      <c r="H144" s="236" t="s">
        <v>19</v>
      </c>
      <c r="I144" s="238"/>
      <c r="J144" s="234"/>
      <c r="K144" s="234"/>
      <c r="L144" s="239"/>
      <c r="M144" s="240"/>
      <c r="N144" s="241"/>
      <c r="O144" s="241"/>
      <c r="P144" s="241"/>
      <c r="Q144" s="241"/>
      <c r="R144" s="241"/>
      <c r="S144" s="241"/>
      <c r="T144" s="242"/>
      <c r="U144" s="13"/>
      <c r="V144" s="13"/>
      <c r="W144" s="13"/>
      <c r="X144" s="13"/>
      <c r="Y144" s="13"/>
      <c r="Z144" s="13"/>
      <c r="AA144" s="13"/>
      <c r="AB144" s="13"/>
      <c r="AC144" s="13"/>
      <c r="AD144" s="13"/>
      <c r="AE144" s="13"/>
      <c r="AT144" s="243" t="s">
        <v>155</v>
      </c>
      <c r="AU144" s="243" t="s">
        <v>80</v>
      </c>
      <c r="AV144" s="13" t="s">
        <v>78</v>
      </c>
      <c r="AW144" s="13" t="s">
        <v>32</v>
      </c>
      <c r="AX144" s="13" t="s">
        <v>71</v>
      </c>
      <c r="AY144" s="243" t="s">
        <v>144</v>
      </c>
    </row>
    <row r="145" s="14" customFormat="1">
      <c r="A145" s="14"/>
      <c r="B145" s="244"/>
      <c r="C145" s="245"/>
      <c r="D145" s="235" t="s">
        <v>155</v>
      </c>
      <c r="E145" s="246" t="s">
        <v>19</v>
      </c>
      <c r="F145" s="247" t="s">
        <v>946</v>
      </c>
      <c r="G145" s="245"/>
      <c r="H145" s="248">
        <v>24.167999999999999</v>
      </c>
      <c r="I145" s="249"/>
      <c r="J145" s="245"/>
      <c r="K145" s="245"/>
      <c r="L145" s="250"/>
      <c r="M145" s="251"/>
      <c r="N145" s="252"/>
      <c r="O145" s="252"/>
      <c r="P145" s="252"/>
      <c r="Q145" s="252"/>
      <c r="R145" s="252"/>
      <c r="S145" s="252"/>
      <c r="T145" s="253"/>
      <c r="U145" s="14"/>
      <c r="V145" s="14"/>
      <c r="W145" s="14"/>
      <c r="X145" s="14"/>
      <c r="Y145" s="14"/>
      <c r="Z145" s="14"/>
      <c r="AA145" s="14"/>
      <c r="AB145" s="14"/>
      <c r="AC145" s="14"/>
      <c r="AD145" s="14"/>
      <c r="AE145" s="14"/>
      <c r="AT145" s="254" t="s">
        <v>155</v>
      </c>
      <c r="AU145" s="254" t="s">
        <v>80</v>
      </c>
      <c r="AV145" s="14" t="s">
        <v>80</v>
      </c>
      <c r="AW145" s="14" t="s">
        <v>32</v>
      </c>
      <c r="AX145" s="14" t="s">
        <v>71</v>
      </c>
      <c r="AY145" s="254" t="s">
        <v>144</v>
      </c>
    </row>
    <row r="146" s="13" customFormat="1">
      <c r="A146" s="13"/>
      <c r="B146" s="233"/>
      <c r="C146" s="234"/>
      <c r="D146" s="235" t="s">
        <v>155</v>
      </c>
      <c r="E146" s="236" t="s">
        <v>19</v>
      </c>
      <c r="F146" s="237" t="s">
        <v>947</v>
      </c>
      <c r="G146" s="234"/>
      <c r="H146" s="236" t="s">
        <v>19</v>
      </c>
      <c r="I146" s="238"/>
      <c r="J146" s="234"/>
      <c r="K146" s="234"/>
      <c r="L146" s="239"/>
      <c r="M146" s="240"/>
      <c r="N146" s="241"/>
      <c r="O146" s="241"/>
      <c r="P146" s="241"/>
      <c r="Q146" s="241"/>
      <c r="R146" s="241"/>
      <c r="S146" s="241"/>
      <c r="T146" s="242"/>
      <c r="U146" s="13"/>
      <c r="V146" s="13"/>
      <c r="W146" s="13"/>
      <c r="X146" s="13"/>
      <c r="Y146" s="13"/>
      <c r="Z146" s="13"/>
      <c r="AA146" s="13"/>
      <c r="AB146" s="13"/>
      <c r="AC146" s="13"/>
      <c r="AD146" s="13"/>
      <c r="AE146" s="13"/>
      <c r="AT146" s="243" t="s">
        <v>155</v>
      </c>
      <c r="AU146" s="243" t="s">
        <v>80</v>
      </c>
      <c r="AV146" s="13" t="s">
        <v>78</v>
      </c>
      <c r="AW146" s="13" t="s">
        <v>32</v>
      </c>
      <c r="AX146" s="13" t="s">
        <v>71</v>
      </c>
      <c r="AY146" s="243" t="s">
        <v>144</v>
      </c>
    </row>
    <row r="147" s="14" customFormat="1">
      <c r="A147" s="14"/>
      <c r="B147" s="244"/>
      <c r="C147" s="245"/>
      <c r="D147" s="235" t="s">
        <v>155</v>
      </c>
      <c r="E147" s="246" t="s">
        <v>19</v>
      </c>
      <c r="F147" s="247" t="s">
        <v>948</v>
      </c>
      <c r="G147" s="245"/>
      <c r="H147" s="248">
        <v>48</v>
      </c>
      <c r="I147" s="249"/>
      <c r="J147" s="245"/>
      <c r="K147" s="245"/>
      <c r="L147" s="250"/>
      <c r="M147" s="251"/>
      <c r="N147" s="252"/>
      <c r="O147" s="252"/>
      <c r="P147" s="252"/>
      <c r="Q147" s="252"/>
      <c r="R147" s="252"/>
      <c r="S147" s="252"/>
      <c r="T147" s="253"/>
      <c r="U147" s="14"/>
      <c r="V147" s="14"/>
      <c r="W147" s="14"/>
      <c r="X147" s="14"/>
      <c r="Y147" s="14"/>
      <c r="Z147" s="14"/>
      <c r="AA147" s="14"/>
      <c r="AB147" s="14"/>
      <c r="AC147" s="14"/>
      <c r="AD147" s="14"/>
      <c r="AE147" s="14"/>
      <c r="AT147" s="254" t="s">
        <v>155</v>
      </c>
      <c r="AU147" s="254" t="s">
        <v>80</v>
      </c>
      <c r="AV147" s="14" t="s">
        <v>80</v>
      </c>
      <c r="AW147" s="14" t="s">
        <v>32</v>
      </c>
      <c r="AX147" s="14" t="s">
        <v>71</v>
      </c>
      <c r="AY147" s="254" t="s">
        <v>144</v>
      </c>
    </row>
    <row r="148" s="16" customFormat="1">
      <c r="A148" s="16"/>
      <c r="B148" s="266"/>
      <c r="C148" s="267"/>
      <c r="D148" s="235" t="s">
        <v>155</v>
      </c>
      <c r="E148" s="268" t="s">
        <v>19</v>
      </c>
      <c r="F148" s="269" t="s">
        <v>202</v>
      </c>
      <c r="G148" s="267"/>
      <c r="H148" s="270">
        <v>72.168000000000006</v>
      </c>
      <c r="I148" s="271"/>
      <c r="J148" s="267"/>
      <c r="K148" s="267"/>
      <c r="L148" s="272"/>
      <c r="M148" s="273"/>
      <c r="N148" s="274"/>
      <c r="O148" s="274"/>
      <c r="P148" s="274"/>
      <c r="Q148" s="274"/>
      <c r="R148" s="274"/>
      <c r="S148" s="274"/>
      <c r="T148" s="275"/>
      <c r="U148" s="16"/>
      <c r="V148" s="16"/>
      <c r="W148" s="16"/>
      <c r="X148" s="16"/>
      <c r="Y148" s="16"/>
      <c r="Z148" s="16"/>
      <c r="AA148" s="16"/>
      <c r="AB148" s="16"/>
      <c r="AC148" s="16"/>
      <c r="AD148" s="16"/>
      <c r="AE148" s="16"/>
      <c r="AT148" s="276" t="s">
        <v>155</v>
      </c>
      <c r="AU148" s="276" t="s">
        <v>80</v>
      </c>
      <c r="AV148" s="16" t="s">
        <v>151</v>
      </c>
      <c r="AW148" s="16" t="s">
        <v>32</v>
      </c>
      <c r="AX148" s="16" t="s">
        <v>78</v>
      </c>
      <c r="AY148" s="276" t="s">
        <v>144</v>
      </c>
    </row>
    <row r="149" s="2" customFormat="1" ht="44.25" customHeight="1">
      <c r="A149" s="40"/>
      <c r="B149" s="41"/>
      <c r="C149" s="215" t="s">
        <v>711</v>
      </c>
      <c r="D149" s="215" t="s">
        <v>146</v>
      </c>
      <c r="E149" s="216" t="s">
        <v>949</v>
      </c>
      <c r="F149" s="217" t="s">
        <v>950</v>
      </c>
      <c r="G149" s="218" t="s">
        <v>265</v>
      </c>
      <c r="H149" s="219">
        <v>8.1929999999999996</v>
      </c>
      <c r="I149" s="220"/>
      <c r="J149" s="221">
        <f>ROUND(I149*H149,2)</f>
        <v>0</v>
      </c>
      <c r="K149" s="217" t="s">
        <v>150</v>
      </c>
      <c r="L149" s="46"/>
      <c r="M149" s="222" t="s">
        <v>19</v>
      </c>
      <c r="N149" s="223" t="s">
        <v>42</v>
      </c>
      <c r="O149" s="86"/>
      <c r="P149" s="224">
        <f>O149*H149</f>
        <v>0</v>
      </c>
      <c r="Q149" s="224">
        <v>0.0077600000000000004</v>
      </c>
      <c r="R149" s="224">
        <f>Q149*H149</f>
        <v>0.063577679999999998</v>
      </c>
      <c r="S149" s="224">
        <v>0</v>
      </c>
      <c r="T149" s="225">
        <f>S149*H149</f>
        <v>0</v>
      </c>
      <c r="U149" s="40"/>
      <c r="V149" s="40"/>
      <c r="W149" s="40"/>
      <c r="X149" s="40"/>
      <c r="Y149" s="40"/>
      <c r="Z149" s="40"/>
      <c r="AA149" s="40"/>
      <c r="AB149" s="40"/>
      <c r="AC149" s="40"/>
      <c r="AD149" s="40"/>
      <c r="AE149" s="40"/>
      <c r="AR149" s="226" t="s">
        <v>151</v>
      </c>
      <c r="AT149" s="226" t="s">
        <v>146</v>
      </c>
      <c r="AU149" s="226" t="s">
        <v>80</v>
      </c>
      <c r="AY149" s="19" t="s">
        <v>144</v>
      </c>
      <c r="BE149" s="227">
        <f>IF(N149="základní",J149,0)</f>
        <v>0</v>
      </c>
      <c r="BF149" s="227">
        <f>IF(N149="snížená",J149,0)</f>
        <v>0</v>
      </c>
      <c r="BG149" s="227">
        <f>IF(N149="zákl. přenesená",J149,0)</f>
        <v>0</v>
      </c>
      <c r="BH149" s="227">
        <f>IF(N149="sníž. přenesená",J149,0)</f>
        <v>0</v>
      </c>
      <c r="BI149" s="227">
        <f>IF(N149="nulová",J149,0)</f>
        <v>0</v>
      </c>
      <c r="BJ149" s="19" t="s">
        <v>78</v>
      </c>
      <c r="BK149" s="227">
        <f>ROUND(I149*H149,2)</f>
        <v>0</v>
      </c>
      <c r="BL149" s="19" t="s">
        <v>151</v>
      </c>
      <c r="BM149" s="226" t="s">
        <v>951</v>
      </c>
    </row>
    <row r="150" s="2" customFormat="1">
      <c r="A150" s="40"/>
      <c r="B150" s="41"/>
      <c r="C150" s="42"/>
      <c r="D150" s="228" t="s">
        <v>153</v>
      </c>
      <c r="E150" s="42"/>
      <c r="F150" s="229" t="s">
        <v>952</v>
      </c>
      <c r="G150" s="42"/>
      <c r="H150" s="42"/>
      <c r="I150" s="230"/>
      <c r="J150" s="42"/>
      <c r="K150" s="42"/>
      <c r="L150" s="46"/>
      <c r="M150" s="231"/>
      <c r="N150" s="232"/>
      <c r="O150" s="86"/>
      <c r="P150" s="86"/>
      <c r="Q150" s="86"/>
      <c r="R150" s="86"/>
      <c r="S150" s="86"/>
      <c r="T150" s="87"/>
      <c r="U150" s="40"/>
      <c r="V150" s="40"/>
      <c r="W150" s="40"/>
      <c r="X150" s="40"/>
      <c r="Y150" s="40"/>
      <c r="Z150" s="40"/>
      <c r="AA150" s="40"/>
      <c r="AB150" s="40"/>
      <c r="AC150" s="40"/>
      <c r="AD150" s="40"/>
      <c r="AE150" s="40"/>
      <c r="AT150" s="19" t="s">
        <v>153</v>
      </c>
      <c r="AU150" s="19" t="s">
        <v>80</v>
      </c>
    </row>
    <row r="151" s="13" customFormat="1">
      <c r="A151" s="13"/>
      <c r="B151" s="233"/>
      <c r="C151" s="234"/>
      <c r="D151" s="235" t="s">
        <v>155</v>
      </c>
      <c r="E151" s="236" t="s">
        <v>19</v>
      </c>
      <c r="F151" s="237" t="s">
        <v>944</v>
      </c>
      <c r="G151" s="234"/>
      <c r="H151" s="236" t="s">
        <v>19</v>
      </c>
      <c r="I151" s="238"/>
      <c r="J151" s="234"/>
      <c r="K151" s="234"/>
      <c r="L151" s="239"/>
      <c r="M151" s="240"/>
      <c r="N151" s="241"/>
      <c r="O151" s="241"/>
      <c r="P151" s="241"/>
      <c r="Q151" s="241"/>
      <c r="R151" s="241"/>
      <c r="S151" s="241"/>
      <c r="T151" s="242"/>
      <c r="U151" s="13"/>
      <c r="V151" s="13"/>
      <c r="W151" s="13"/>
      <c r="X151" s="13"/>
      <c r="Y151" s="13"/>
      <c r="Z151" s="13"/>
      <c r="AA151" s="13"/>
      <c r="AB151" s="13"/>
      <c r="AC151" s="13"/>
      <c r="AD151" s="13"/>
      <c r="AE151" s="13"/>
      <c r="AT151" s="243" t="s">
        <v>155</v>
      </c>
      <c r="AU151" s="243" t="s">
        <v>80</v>
      </c>
      <c r="AV151" s="13" t="s">
        <v>78</v>
      </c>
      <c r="AW151" s="13" t="s">
        <v>32</v>
      </c>
      <c r="AX151" s="13" t="s">
        <v>71</v>
      </c>
      <c r="AY151" s="243" t="s">
        <v>144</v>
      </c>
    </row>
    <row r="152" s="13" customFormat="1">
      <c r="A152" s="13"/>
      <c r="B152" s="233"/>
      <c r="C152" s="234"/>
      <c r="D152" s="235" t="s">
        <v>155</v>
      </c>
      <c r="E152" s="236" t="s">
        <v>19</v>
      </c>
      <c r="F152" s="237" t="s">
        <v>945</v>
      </c>
      <c r="G152" s="234"/>
      <c r="H152" s="236" t="s">
        <v>19</v>
      </c>
      <c r="I152" s="238"/>
      <c r="J152" s="234"/>
      <c r="K152" s="234"/>
      <c r="L152" s="239"/>
      <c r="M152" s="240"/>
      <c r="N152" s="241"/>
      <c r="O152" s="241"/>
      <c r="P152" s="241"/>
      <c r="Q152" s="241"/>
      <c r="R152" s="241"/>
      <c r="S152" s="241"/>
      <c r="T152" s="242"/>
      <c r="U152" s="13"/>
      <c r="V152" s="13"/>
      <c r="W152" s="13"/>
      <c r="X152" s="13"/>
      <c r="Y152" s="13"/>
      <c r="Z152" s="13"/>
      <c r="AA152" s="13"/>
      <c r="AB152" s="13"/>
      <c r="AC152" s="13"/>
      <c r="AD152" s="13"/>
      <c r="AE152" s="13"/>
      <c r="AT152" s="243" t="s">
        <v>155</v>
      </c>
      <c r="AU152" s="243" t="s">
        <v>80</v>
      </c>
      <c r="AV152" s="13" t="s">
        <v>78</v>
      </c>
      <c r="AW152" s="13" t="s">
        <v>32</v>
      </c>
      <c r="AX152" s="13" t="s">
        <v>71</v>
      </c>
      <c r="AY152" s="243" t="s">
        <v>144</v>
      </c>
    </row>
    <row r="153" s="14" customFormat="1">
      <c r="A153" s="14"/>
      <c r="B153" s="244"/>
      <c r="C153" s="245"/>
      <c r="D153" s="235" t="s">
        <v>155</v>
      </c>
      <c r="E153" s="246" t="s">
        <v>19</v>
      </c>
      <c r="F153" s="247" t="s">
        <v>953</v>
      </c>
      <c r="G153" s="245"/>
      <c r="H153" s="248">
        <v>8.1929999999999996</v>
      </c>
      <c r="I153" s="249"/>
      <c r="J153" s="245"/>
      <c r="K153" s="245"/>
      <c r="L153" s="250"/>
      <c r="M153" s="251"/>
      <c r="N153" s="252"/>
      <c r="O153" s="252"/>
      <c r="P153" s="252"/>
      <c r="Q153" s="252"/>
      <c r="R153" s="252"/>
      <c r="S153" s="252"/>
      <c r="T153" s="253"/>
      <c r="U153" s="14"/>
      <c r="V153" s="14"/>
      <c r="W153" s="14"/>
      <c r="X153" s="14"/>
      <c r="Y153" s="14"/>
      <c r="Z153" s="14"/>
      <c r="AA153" s="14"/>
      <c r="AB153" s="14"/>
      <c r="AC153" s="14"/>
      <c r="AD153" s="14"/>
      <c r="AE153" s="14"/>
      <c r="AT153" s="254" t="s">
        <v>155</v>
      </c>
      <c r="AU153" s="254" t="s">
        <v>80</v>
      </c>
      <c r="AV153" s="14" t="s">
        <v>80</v>
      </c>
      <c r="AW153" s="14" t="s">
        <v>32</v>
      </c>
      <c r="AX153" s="14" t="s">
        <v>71</v>
      </c>
      <c r="AY153" s="254" t="s">
        <v>144</v>
      </c>
    </row>
    <row r="154" s="16" customFormat="1">
      <c r="A154" s="16"/>
      <c r="B154" s="266"/>
      <c r="C154" s="267"/>
      <c r="D154" s="235" t="s">
        <v>155</v>
      </c>
      <c r="E154" s="268" t="s">
        <v>19</v>
      </c>
      <c r="F154" s="269" t="s">
        <v>202</v>
      </c>
      <c r="G154" s="267"/>
      <c r="H154" s="270">
        <v>8.1929999999999996</v>
      </c>
      <c r="I154" s="271"/>
      <c r="J154" s="267"/>
      <c r="K154" s="267"/>
      <c r="L154" s="272"/>
      <c r="M154" s="273"/>
      <c r="N154" s="274"/>
      <c r="O154" s="274"/>
      <c r="P154" s="274"/>
      <c r="Q154" s="274"/>
      <c r="R154" s="274"/>
      <c r="S154" s="274"/>
      <c r="T154" s="275"/>
      <c r="U154" s="16"/>
      <c r="V154" s="16"/>
      <c r="W154" s="16"/>
      <c r="X154" s="16"/>
      <c r="Y154" s="16"/>
      <c r="Z154" s="16"/>
      <c r="AA154" s="16"/>
      <c r="AB154" s="16"/>
      <c r="AC154" s="16"/>
      <c r="AD154" s="16"/>
      <c r="AE154" s="16"/>
      <c r="AT154" s="276" t="s">
        <v>155</v>
      </c>
      <c r="AU154" s="276" t="s">
        <v>80</v>
      </c>
      <c r="AV154" s="16" t="s">
        <v>151</v>
      </c>
      <c r="AW154" s="16" t="s">
        <v>32</v>
      </c>
      <c r="AX154" s="16" t="s">
        <v>78</v>
      </c>
      <c r="AY154" s="276" t="s">
        <v>144</v>
      </c>
    </row>
    <row r="155" s="2" customFormat="1" ht="24.15" customHeight="1">
      <c r="A155" s="40"/>
      <c r="B155" s="41"/>
      <c r="C155" s="215" t="s">
        <v>718</v>
      </c>
      <c r="D155" s="215" t="s">
        <v>146</v>
      </c>
      <c r="E155" s="216" t="s">
        <v>954</v>
      </c>
      <c r="F155" s="217" t="s">
        <v>955</v>
      </c>
      <c r="G155" s="218" t="s">
        <v>265</v>
      </c>
      <c r="H155" s="219">
        <v>80.361000000000004</v>
      </c>
      <c r="I155" s="220"/>
      <c r="J155" s="221">
        <f>ROUND(I155*H155,2)</f>
        <v>0</v>
      </c>
      <c r="K155" s="217" t="s">
        <v>150</v>
      </c>
      <c r="L155" s="46"/>
      <c r="M155" s="222" t="s">
        <v>19</v>
      </c>
      <c r="N155" s="223" t="s">
        <v>42</v>
      </c>
      <c r="O155" s="86"/>
      <c r="P155" s="224">
        <f>O155*H155</f>
        <v>0</v>
      </c>
      <c r="Q155" s="224">
        <v>0.0013500000000000001</v>
      </c>
      <c r="R155" s="224">
        <f>Q155*H155</f>
        <v>0.10848735000000001</v>
      </c>
      <c r="S155" s="224">
        <v>0</v>
      </c>
      <c r="T155" s="225">
        <f>S155*H155</f>
        <v>0</v>
      </c>
      <c r="U155" s="40"/>
      <c r="V155" s="40"/>
      <c r="W155" s="40"/>
      <c r="X155" s="40"/>
      <c r="Y155" s="40"/>
      <c r="Z155" s="40"/>
      <c r="AA155" s="40"/>
      <c r="AB155" s="40"/>
      <c r="AC155" s="40"/>
      <c r="AD155" s="40"/>
      <c r="AE155" s="40"/>
      <c r="AR155" s="226" t="s">
        <v>151</v>
      </c>
      <c r="AT155" s="226" t="s">
        <v>146</v>
      </c>
      <c r="AU155" s="226" t="s">
        <v>80</v>
      </c>
      <c r="AY155" s="19" t="s">
        <v>144</v>
      </c>
      <c r="BE155" s="227">
        <f>IF(N155="základní",J155,0)</f>
        <v>0</v>
      </c>
      <c r="BF155" s="227">
        <f>IF(N155="snížená",J155,0)</f>
        <v>0</v>
      </c>
      <c r="BG155" s="227">
        <f>IF(N155="zákl. přenesená",J155,0)</f>
        <v>0</v>
      </c>
      <c r="BH155" s="227">
        <f>IF(N155="sníž. přenesená",J155,0)</f>
        <v>0</v>
      </c>
      <c r="BI155" s="227">
        <f>IF(N155="nulová",J155,0)</f>
        <v>0</v>
      </c>
      <c r="BJ155" s="19" t="s">
        <v>78</v>
      </c>
      <c r="BK155" s="227">
        <f>ROUND(I155*H155,2)</f>
        <v>0</v>
      </c>
      <c r="BL155" s="19" t="s">
        <v>151</v>
      </c>
      <c r="BM155" s="226" t="s">
        <v>956</v>
      </c>
    </row>
    <row r="156" s="2" customFormat="1">
      <c r="A156" s="40"/>
      <c r="B156" s="41"/>
      <c r="C156" s="42"/>
      <c r="D156" s="228" t="s">
        <v>153</v>
      </c>
      <c r="E156" s="42"/>
      <c r="F156" s="229" t="s">
        <v>957</v>
      </c>
      <c r="G156" s="42"/>
      <c r="H156" s="42"/>
      <c r="I156" s="230"/>
      <c r="J156" s="42"/>
      <c r="K156" s="42"/>
      <c r="L156" s="46"/>
      <c r="M156" s="231"/>
      <c r="N156" s="232"/>
      <c r="O156" s="86"/>
      <c r="P156" s="86"/>
      <c r="Q156" s="86"/>
      <c r="R156" s="86"/>
      <c r="S156" s="86"/>
      <c r="T156" s="87"/>
      <c r="U156" s="40"/>
      <c r="V156" s="40"/>
      <c r="W156" s="40"/>
      <c r="X156" s="40"/>
      <c r="Y156" s="40"/>
      <c r="Z156" s="40"/>
      <c r="AA156" s="40"/>
      <c r="AB156" s="40"/>
      <c r="AC156" s="40"/>
      <c r="AD156" s="40"/>
      <c r="AE156" s="40"/>
      <c r="AT156" s="19" t="s">
        <v>153</v>
      </c>
      <c r="AU156" s="19" t="s">
        <v>80</v>
      </c>
    </row>
    <row r="157" s="2" customFormat="1" ht="55.5" customHeight="1">
      <c r="A157" s="40"/>
      <c r="B157" s="41"/>
      <c r="C157" s="215" t="s">
        <v>724</v>
      </c>
      <c r="D157" s="215" t="s">
        <v>146</v>
      </c>
      <c r="E157" s="216" t="s">
        <v>958</v>
      </c>
      <c r="F157" s="217" t="s">
        <v>959</v>
      </c>
      <c r="G157" s="218" t="s">
        <v>293</v>
      </c>
      <c r="H157" s="219">
        <v>8</v>
      </c>
      <c r="I157" s="220"/>
      <c r="J157" s="221">
        <f>ROUND(I157*H157,2)</f>
        <v>0</v>
      </c>
      <c r="K157" s="217" t="s">
        <v>150</v>
      </c>
      <c r="L157" s="46"/>
      <c r="M157" s="222" t="s">
        <v>19</v>
      </c>
      <c r="N157" s="223" t="s">
        <v>42</v>
      </c>
      <c r="O157" s="86"/>
      <c r="P157" s="224">
        <f>O157*H157</f>
        <v>0</v>
      </c>
      <c r="Q157" s="224">
        <v>0.11922000000000001</v>
      </c>
      <c r="R157" s="224">
        <f>Q157*H157</f>
        <v>0.95376000000000005</v>
      </c>
      <c r="S157" s="224">
        <v>0</v>
      </c>
      <c r="T157" s="225">
        <f>S157*H157</f>
        <v>0</v>
      </c>
      <c r="U157" s="40"/>
      <c r="V157" s="40"/>
      <c r="W157" s="40"/>
      <c r="X157" s="40"/>
      <c r="Y157" s="40"/>
      <c r="Z157" s="40"/>
      <c r="AA157" s="40"/>
      <c r="AB157" s="40"/>
      <c r="AC157" s="40"/>
      <c r="AD157" s="40"/>
      <c r="AE157" s="40"/>
      <c r="AR157" s="226" t="s">
        <v>151</v>
      </c>
      <c r="AT157" s="226" t="s">
        <v>146</v>
      </c>
      <c r="AU157" s="226" t="s">
        <v>80</v>
      </c>
      <c r="AY157" s="19" t="s">
        <v>144</v>
      </c>
      <c r="BE157" s="227">
        <f>IF(N157="základní",J157,0)</f>
        <v>0</v>
      </c>
      <c r="BF157" s="227">
        <f>IF(N157="snížená",J157,0)</f>
        <v>0</v>
      </c>
      <c r="BG157" s="227">
        <f>IF(N157="zákl. přenesená",J157,0)</f>
        <v>0</v>
      </c>
      <c r="BH157" s="227">
        <f>IF(N157="sníž. přenesená",J157,0)</f>
        <v>0</v>
      </c>
      <c r="BI157" s="227">
        <f>IF(N157="nulová",J157,0)</f>
        <v>0</v>
      </c>
      <c r="BJ157" s="19" t="s">
        <v>78</v>
      </c>
      <c r="BK157" s="227">
        <f>ROUND(I157*H157,2)</f>
        <v>0</v>
      </c>
      <c r="BL157" s="19" t="s">
        <v>151</v>
      </c>
      <c r="BM157" s="226" t="s">
        <v>960</v>
      </c>
    </row>
    <row r="158" s="2" customFormat="1">
      <c r="A158" s="40"/>
      <c r="B158" s="41"/>
      <c r="C158" s="42"/>
      <c r="D158" s="228" t="s">
        <v>153</v>
      </c>
      <c r="E158" s="42"/>
      <c r="F158" s="229" t="s">
        <v>961</v>
      </c>
      <c r="G158" s="42"/>
      <c r="H158" s="42"/>
      <c r="I158" s="230"/>
      <c r="J158" s="42"/>
      <c r="K158" s="42"/>
      <c r="L158" s="46"/>
      <c r="M158" s="231"/>
      <c r="N158" s="232"/>
      <c r="O158" s="86"/>
      <c r="P158" s="86"/>
      <c r="Q158" s="86"/>
      <c r="R158" s="86"/>
      <c r="S158" s="86"/>
      <c r="T158" s="87"/>
      <c r="U158" s="40"/>
      <c r="V158" s="40"/>
      <c r="W158" s="40"/>
      <c r="X158" s="40"/>
      <c r="Y158" s="40"/>
      <c r="Z158" s="40"/>
      <c r="AA158" s="40"/>
      <c r="AB158" s="40"/>
      <c r="AC158" s="40"/>
      <c r="AD158" s="40"/>
      <c r="AE158" s="40"/>
      <c r="AT158" s="19" t="s">
        <v>153</v>
      </c>
      <c r="AU158" s="19" t="s">
        <v>80</v>
      </c>
    </row>
    <row r="159" s="13" customFormat="1">
      <c r="A159" s="13"/>
      <c r="B159" s="233"/>
      <c r="C159" s="234"/>
      <c r="D159" s="235" t="s">
        <v>155</v>
      </c>
      <c r="E159" s="236" t="s">
        <v>19</v>
      </c>
      <c r="F159" s="237" t="s">
        <v>944</v>
      </c>
      <c r="G159" s="234"/>
      <c r="H159" s="236" t="s">
        <v>19</v>
      </c>
      <c r="I159" s="238"/>
      <c r="J159" s="234"/>
      <c r="K159" s="234"/>
      <c r="L159" s="239"/>
      <c r="M159" s="240"/>
      <c r="N159" s="241"/>
      <c r="O159" s="241"/>
      <c r="P159" s="241"/>
      <c r="Q159" s="241"/>
      <c r="R159" s="241"/>
      <c r="S159" s="241"/>
      <c r="T159" s="242"/>
      <c r="U159" s="13"/>
      <c r="V159" s="13"/>
      <c r="W159" s="13"/>
      <c r="X159" s="13"/>
      <c r="Y159" s="13"/>
      <c r="Z159" s="13"/>
      <c r="AA159" s="13"/>
      <c r="AB159" s="13"/>
      <c r="AC159" s="13"/>
      <c r="AD159" s="13"/>
      <c r="AE159" s="13"/>
      <c r="AT159" s="243" t="s">
        <v>155</v>
      </c>
      <c r="AU159" s="243" t="s">
        <v>80</v>
      </c>
      <c r="AV159" s="13" t="s">
        <v>78</v>
      </c>
      <c r="AW159" s="13" t="s">
        <v>32</v>
      </c>
      <c r="AX159" s="13" t="s">
        <v>71</v>
      </c>
      <c r="AY159" s="243" t="s">
        <v>144</v>
      </c>
    </row>
    <row r="160" s="13" customFormat="1">
      <c r="A160" s="13"/>
      <c r="B160" s="233"/>
      <c r="C160" s="234"/>
      <c r="D160" s="235" t="s">
        <v>155</v>
      </c>
      <c r="E160" s="236" t="s">
        <v>19</v>
      </c>
      <c r="F160" s="237" t="s">
        <v>945</v>
      </c>
      <c r="G160" s="234"/>
      <c r="H160" s="236" t="s">
        <v>19</v>
      </c>
      <c r="I160" s="238"/>
      <c r="J160" s="234"/>
      <c r="K160" s="234"/>
      <c r="L160" s="239"/>
      <c r="M160" s="240"/>
      <c r="N160" s="241"/>
      <c r="O160" s="241"/>
      <c r="P160" s="241"/>
      <c r="Q160" s="241"/>
      <c r="R160" s="241"/>
      <c r="S160" s="241"/>
      <c r="T160" s="242"/>
      <c r="U160" s="13"/>
      <c r="V160" s="13"/>
      <c r="W160" s="13"/>
      <c r="X160" s="13"/>
      <c r="Y160" s="13"/>
      <c r="Z160" s="13"/>
      <c r="AA160" s="13"/>
      <c r="AB160" s="13"/>
      <c r="AC160" s="13"/>
      <c r="AD160" s="13"/>
      <c r="AE160" s="13"/>
      <c r="AT160" s="243" t="s">
        <v>155</v>
      </c>
      <c r="AU160" s="243" t="s">
        <v>80</v>
      </c>
      <c r="AV160" s="13" t="s">
        <v>78</v>
      </c>
      <c r="AW160" s="13" t="s">
        <v>32</v>
      </c>
      <c r="AX160" s="13" t="s">
        <v>71</v>
      </c>
      <c r="AY160" s="243" t="s">
        <v>144</v>
      </c>
    </row>
    <row r="161" s="14" customFormat="1">
      <c r="A161" s="14"/>
      <c r="B161" s="244"/>
      <c r="C161" s="245"/>
      <c r="D161" s="235" t="s">
        <v>155</v>
      </c>
      <c r="E161" s="246" t="s">
        <v>19</v>
      </c>
      <c r="F161" s="247" t="s">
        <v>962</v>
      </c>
      <c r="G161" s="245"/>
      <c r="H161" s="248">
        <v>8</v>
      </c>
      <c r="I161" s="249"/>
      <c r="J161" s="245"/>
      <c r="K161" s="245"/>
      <c r="L161" s="250"/>
      <c r="M161" s="251"/>
      <c r="N161" s="252"/>
      <c r="O161" s="252"/>
      <c r="P161" s="252"/>
      <c r="Q161" s="252"/>
      <c r="R161" s="252"/>
      <c r="S161" s="252"/>
      <c r="T161" s="253"/>
      <c r="U161" s="14"/>
      <c r="V161" s="14"/>
      <c r="W161" s="14"/>
      <c r="X161" s="14"/>
      <c r="Y161" s="14"/>
      <c r="Z161" s="14"/>
      <c r="AA161" s="14"/>
      <c r="AB161" s="14"/>
      <c r="AC161" s="14"/>
      <c r="AD161" s="14"/>
      <c r="AE161" s="14"/>
      <c r="AT161" s="254" t="s">
        <v>155</v>
      </c>
      <c r="AU161" s="254" t="s">
        <v>80</v>
      </c>
      <c r="AV161" s="14" t="s">
        <v>80</v>
      </c>
      <c r="AW161" s="14" t="s">
        <v>32</v>
      </c>
      <c r="AX161" s="14" t="s">
        <v>71</v>
      </c>
      <c r="AY161" s="254" t="s">
        <v>144</v>
      </c>
    </row>
    <row r="162" s="16" customFormat="1">
      <c r="A162" s="16"/>
      <c r="B162" s="266"/>
      <c r="C162" s="267"/>
      <c r="D162" s="235" t="s">
        <v>155</v>
      </c>
      <c r="E162" s="268" t="s">
        <v>19</v>
      </c>
      <c r="F162" s="269" t="s">
        <v>202</v>
      </c>
      <c r="G162" s="267"/>
      <c r="H162" s="270">
        <v>8</v>
      </c>
      <c r="I162" s="271"/>
      <c r="J162" s="267"/>
      <c r="K162" s="267"/>
      <c r="L162" s="272"/>
      <c r="M162" s="273"/>
      <c r="N162" s="274"/>
      <c r="O162" s="274"/>
      <c r="P162" s="274"/>
      <c r="Q162" s="274"/>
      <c r="R162" s="274"/>
      <c r="S162" s="274"/>
      <c r="T162" s="275"/>
      <c r="U162" s="16"/>
      <c r="V162" s="16"/>
      <c r="W162" s="16"/>
      <c r="X162" s="16"/>
      <c r="Y162" s="16"/>
      <c r="Z162" s="16"/>
      <c r="AA162" s="16"/>
      <c r="AB162" s="16"/>
      <c r="AC162" s="16"/>
      <c r="AD162" s="16"/>
      <c r="AE162" s="16"/>
      <c r="AT162" s="276" t="s">
        <v>155</v>
      </c>
      <c r="AU162" s="276" t="s">
        <v>80</v>
      </c>
      <c r="AV162" s="16" t="s">
        <v>151</v>
      </c>
      <c r="AW162" s="16" t="s">
        <v>32</v>
      </c>
      <c r="AX162" s="16" t="s">
        <v>78</v>
      </c>
      <c r="AY162" s="276" t="s">
        <v>144</v>
      </c>
    </row>
    <row r="163" s="2" customFormat="1" ht="33" customHeight="1">
      <c r="A163" s="40"/>
      <c r="B163" s="41"/>
      <c r="C163" s="215" t="s">
        <v>731</v>
      </c>
      <c r="D163" s="215" t="s">
        <v>146</v>
      </c>
      <c r="E163" s="216" t="s">
        <v>963</v>
      </c>
      <c r="F163" s="217" t="s">
        <v>964</v>
      </c>
      <c r="G163" s="218" t="s">
        <v>293</v>
      </c>
      <c r="H163" s="219">
        <v>8</v>
      </c>
      <c r="I163" s="220"/>
      <c r="J163" s="221">
        <f>ROUND(I163*H163,2)</f>
        <v>0</v>
      </c>
      <c r="K163" s="217" t="s">
        <v>19</v>
      </c>
      <c r="L163" s="46"/>
      <c r="M163" s="222" t="s">
        <v>19</v>
      </c>
      <c r="N163" s="223" t="s">
        <v>42</v>
      </c>
      <c r="O163" s="86"/>
      <c r="P163" s="224">
        <f>O163*H163</f>
        <v>0</v>
      </c>
      <c r="Q163" s="224">
        <v>0</v>
      </c>
      <c r="R163" s="224">
        <f>Q163*H163</f>
        <v>0</v>
      </c>
      <c r="S163" s="224">
        <v>0</v>
      </c>
      <c r="T163" s="225">
        <f>S163*H163</f>
        <v>0</v>
      </c>
      <c r="U163" s="40"/>
      <c r="V163" s="40"/>
      <c r="W163" s="40"/>
      <c r="X163" s="40"/>
      <c r="Y163" s="40"/>
      <c r="Z163" s="40"/>
      <c r="AA163" s="40"/>
      <c r="AB163" s="40"/>
      <c r="AC163" s="40"/>
      <c r="AD163" s="40"/>
      <c r="AE163" s="40"/>
      <c r="AR163" s="226" t="s">
        <v>151</v>
      </c>
      <c r="AT163" s="226" t="s">
        <v>146</v>
      </c>
      <c r="AU163" s="226" t="s">
        <v>80</v>
      </c>
      <c r="AY163" s="19" t="s">
        <v>144</v>
      </c>
      <c r="BE163" s="227">
        <f>IF(N163="základní",J163,0)</f>
        <v>0</v>
      </c>
      <c r="BF163" s="227">
        <f>IF(N163="snížená",J163,0)</f>
        <v>0</v>
      </c>
      <c r="BG163" s="227">
        <f>IF(N163="zákl. přenesená",J163,0)</f>
        <v>0</v>
      </c>
      <c r="BH163" s="227">
        <f>IF(N163="sníž. přenesená",J163,0)</f>
        <v>0</v>
      </c>
      <c r="BI163" s="227">
        <f>IF(N163="nulová",J163,0)</f>
        <v>0</v>
      </c>
      <c r="BJ163" s="19" t="s">
        <v>78</v>
      </c>
      <c r="BK163" s="227">
        <f>ROUND(I163*H163,2)</f>
        <v>0</v>
      </c>
      <c r="BL163" s="19" t="s">
        <v>151</v>
      </c>
      <c r="BM163" s="226" t="s">
        <v>965</v>
      </c>
    </row>
    <row r="164" s="2" customFormat="1" ht="55.5" customHeight="1">
      <c r="A164" s="40"/>
      <c r="B164" s="41"/>
      <c r="C164" s="215" t="s">
        <v>736</v>
      </c>
      <c r="D164" s="215" t="s">
        <v>146</v>
      </c>
      <c r="E164" s="216" t="s">
        <v>966</v>
      </c>
      <c r="F164" s="217" t="s">
        <v>967</v>
      </c>
      <c r="G164" s="218" t="s">
        <v>293</v>
      </c>
      <c r="H164" s="219">
        <v>4</v>
      </c>
      <c r="I164" s="220"/>
      <c r="J164" s="221">
        <f>ROUND(I164*H164,2)</f>
        <v>0</v>
      </c>
      <c r="K164" s="217" t="s">
        <v>19</v>
      </c>
      <c r="L164" s="46"/>
      <c r="M164" s="222" t="s">
        <v>19</v>
      </c>
      <c r="N164" s="223" t="s">
        <v>42</v>
      </c>
      <c r="O164" s="86"/>
      <c r="P164" s="224">
        <f>O164*H164</f>
        <v>0</v>
      </c>
      <c r="Q164" s="224">
        <v>0</v>
      </c>
      <c r="R164" s="224">
        <f>Q164*H164</f>
        <v>0</v>
      </c>
      <c r="S164" s="224">
        <v>0</v>
      </c>
      <c r="T164" s="225">
        <f>S164*H164</f>
        <v>0</v>
      </c>
      <c r="U164" s="40"/>
      <c r="V164" s="40"/>
      <c r="W164" s="40"/>
      <c r="X164" s="40"/>
      <c r="Y164" s="40"/>
      <c r="Z164" s="40"/>
      <c r="AA164" s="40"/>
      <c r="AB164" s="40"/>
      <c r="AC164" s="40"/>
      <c r="AD164" s="40"/>
      <c r="AE164" s="40"/>
      <c r="AR164" s="226" t="s">
        <v>151</v>
      </c>
      <c r="AT164" s="226" t="s">
        <v>146</v>
      </c>
      <c r="AU164" s="226" t="s">
        <v>80</v>
      </c>
      <c r="AY164" s="19" t="s">
        <v>144</v>
      </c>
      <c r="BE164" s="227">
        <f>IF(N164="základní",J164,0)</f>
        <v>0</v>
      </c>
      <c r="BF164" s="227">
        <f>IF(N164="snížená",J164,0)</f>
        <v>0</v>
      </c>
      <c r="BG164" s="227">
        <f>IF(N164="zákl. přenesená",J164,0)</f>
        <v>0</v>
      </c>
      <c r="BH164" s="227">
        <f>IF(N164="sníž. přenesená",J164,0)</f>
        <v>0</v>
      </c>
      <c r="BI164" s="227">
        <f>IF(N164="nulová",J164,0)</f>
        <v>0</v>
      </c>
      <c r="BJ164" s="19" t="s">
        <v>78</v>
      </c>
      <c r="BK164" s="227">
        <f>ROUND(I164*H164,2)</f>
        <v>0</v>
      </c>
      <c r="BL164" s="19" t="s">
        <v>151</v>
      </c>
      <c r="BM164" s="226" t="s">
        <v>968</v>
      </c>
    </row>
    <row r="165" s="13" customFormat="1">
      <c r="A165" s="13"/>
      <c r="B165" s="233"/>
      <c r="C165" s="234"/>
      <c r="D165" s="235" t="s">
        <v>155</v>
      </c>
      <c r="E165" s="236" t="s">
        <v>19</v>
      </c>
      <c r="F165" s="237" t="s">
        <v>944</v>
      </c>
      <c r="G165" s="234"/>
      <c r="H165" s="236" t="s">
        <v>19</v>
      </c>
      <c r="I165" s="238"/>
      <c r="J165" s="234"/>
      <c r="K165" s="234"/>
      <c r="L165" s="239"/>
      <c r="M165" s="240"/>
      <c r="N165" s="241"/>
      <c r="O165" s="241"/>
      <c r="P165" s="241"/>
      <c r="Q165" s="241"/>
      <c r="R165" s="241"/>
      <c r="S165" s="241"/>
      <c r="T165" s="242"/>
      <c r="U165" s="13"/>
      <c r="V165" s="13"/>
      <c r="W165" s="13"/>
      <c r="X165" s="13"/>
      <c r="Y165" s="13"/>
      <c r="Z165" s="13"/>
      <c r="AA165" s="13"/>
      <c r="AB165" s="13"/>
      <c r="AC165" s="13"/>
      <c r="AD165" s="13"/>
      <c r="AE165" s="13"/>
      <c r="AT165" s="243" t="s">
        <v>155</v>
      </c>
      <c r="AU165" s="243" t="s">
        <v>80</v>
      </c>
      <c r="AV165" s="13" t="s">
        <v>78</v>
      </c>
      <c r="AW165" s="13" t="s">
        <v>32</v>
      </c>
      <c r="AX165" s="13" t="s">
        <v>71</v>
      </c>
      <c r="AY165" s="243" t="s">
        <v>144</v>
      </c>
    </row>
    <row r="166" s="13" customFormat="1">
      <c r="A166" s="13"/>
      <c r="B166" s="233"/>
      <c r="C166" s="234"/>
      <c r="D166" s="235" t="s">
        <v>155</v>
      </c>
      <c r="E166" s="236" t="s">
        <v>19</v>
      </c>
      <c r="F166" s="237" t="s">
        <v>947</v>
      </c>
      <c r="G166" s="234"/>
      <c r="H166" s="236" t="s">
        <v>19</v>
      </c>
      <c r="I166" s="238"/>
      <c r="J166" s="234"/>
      <c r="K166" s="234"/>
      <c r="L166" s="239"/>
      <c r="M166" s="240"/>
      <c r="N166" s="241"/>
      <c r="O166" s="241"/>
      <c r="P166" s="241"/>
      <c r="Q166" s="241"/>
      <c r="R166" s="241"/>
      <c r="S166" s="241"/>
      <c r="T166" s="242"/>
      <c r="U166" s="13"/>
      <c r="V166" s="13"/>
      <c r="W166" s="13"/>
      <c r="X166" s="13"/>
      <c r="Y166" s="13"/>
      <c r="Z166" s="13"/>
      <c r="AA166" s="13"/>
      <c r="AB166" s="13"/>
      <c r="AC166" s="13"/>
      <c r="AD166" s="13"/>
      <c r="AE166" s="13"/>
      <c r="AT166" s="243" t="s">
        <v>155</v>
      </c>
      <c r="AU166" s="243" t="s">
        <v>80</v>
      </c>
      <c r="AV166" s="13" t="s">
        <v>78</v>
      </c>
      <c r="AW166" s="13" t="s">
        <v>32</v>
      </c>
      <c r="AX166" s="13" t="s">
        <v>71</v>
      </c>
      <c r="AY166" s="243" t="s">
        <v>144</v>
      </c>
    </row>
    <row r="167" s="14" customFormat="1">
      <c r="A167" s="14"/>
      <c r="B167" s="244"/>
      <c r="C167" s="245"/>
      <c r="D167" s="235" t="s">
        <v>155</v>
      </c>
      <c r="E167" s="246" t="s">
        <v>19</v>
      </c>
      <c r="F167" s="247" t="s">
        <v>969</v>
      </c>
      <c r="G167" s="245"/>
      <c r="H167" s="248">
        <v>4</v>
      </c>
      <c r="I167" s="249"/>
      <c r="J167" s="245"/>
      <c r="K167" s="245"/>
      <c r="L167" s="250"/>
      <c r="M167" s="251"/>
      <c r="N167" s="252"/>
      <c r="O167" s="252"/>
      <c r="P167" s="252"/>
      <c r="Q167" s="252"/>
      <c r="R167" s="252"/>
      <c r="S167" s="252"/>
      <c r="T167" s="253"/>
      <c r="U167" s="14"/>
      <c r="V167" s="14"/>
      <c r="W167" s="14"/>
      <c r="X167" s="14"/>
      <c r="Y167" s="14"/>
      <c r="Z167" s="14"/>
      <c r="AA167" s="14"/>
      <c r="AB167" s="14"/>
      <c r="AC167" s="14"/>
      <c r="AD167" s="14"/>
      <c r="AE167" s="14"/>
      <c r="AT167" s="254" t="s">
        <v>155</v>
      </c>
      <c r="AU167" s="254" t="s">
        <v>80</v>
      </c>
      <c r="AV167" s="14" t="s">
        <v>80</v>
      </c>
      <c r="AW167" s="14" t="s">
        <v>32</v>
      </c>
      <c r="AX167" s="14" t="s">
        <v>71</v>
      </c>
      <c r="AY167" s="254" t="s">
        <v>144</v>
      </c>
    </row>
    <row r="168" s="16" customFormat="1">
      <c r="A168" s="16"/>
      <c r="B168" s="266"/>
      <c r="C168" s="267"/>
      <c r="D168" s="235" t="s">
        <v>155</v>
      </c>
      <c r="E168" s="268" t="s">
        <v>19</v>
      </c>
      <c r="F168" s="269" t="s">
        <v>202</v>
      </c>
      <c r="G168" s="267"/>
      <c r="H168" s="270">
        <v>4</v>
      </c>
      <c r="I168" s="271"/>
      <c r="J168" s="267"/>
      <c r="K168" s="267"/>
      <c r="L168" s="272"/>
      <c r="M168" s="273"/>
      <c r="N168" s="274"/>
      <c r="O168" s="274"/>
      <c r="P168" s="274"/>
      <c r="Q168" s="274"/>
      <c r="R168" s="274"/>
      <c r="S168" s="274"/>
      <c r="T168" s="275"/>
      <c r="U168" s="16"/>
      <c r="V168" s="16"/>
      <c r="W168" s="16"/>
      <c r="X168" s="16"/>
      <c r="Y168" s="16"/>
      <c r="Z168" s="16"/>
      <c r="AA168" s="16"/>
      <c r="AB168" s="16"/>
      <c r="AC168" s="16"/>
      <c r="AD168" s="16"/>
      <c r="AE168" s="16"/>
      <c r="AT168" s="276" t="s">
        <v>155</v>
      </c>
      <c r="AU168" s="276" t="s">
        <v>80</v>
      </c>
      <c r="AV168" s="16" t="s">
        <v>151</v>
      </c>
      <c r="AW168" s="16" t="s">
        <v>32</v>
      </c>
      <c r="AX168" s="16" t="s">
        <v>78</v>
      </c>
      <c r="AY168" s="276" t="s">
        <v>144</v>
      </c>
    </row>
    <row r="169" s="2" customFormat="1" ht="55.5" customHeight="1">
      <c r="A169" s="40"/>
      <c r="B169" s="41"/>
      <c r="C169" s="215" t="s">
        <v>741</v>
      </c>
      <c r="D169" s="215" t="s">
        <v>146</v>
      </c>
      <c r="E169" s="216" t="s">
        <v>970</v>
      </c>
      <c r="F169" s="217" t="s">
        <v>971</v>
      </c>
      <c r="G169" s="218" t="s">
        <v>293</v>
      </c>
      <c r="H169" s="219">
        <v>2</v>
      </c>
      <c r="I169" s="220"/>
      <c r="J169" s="221">
        <f>ROUND(I169*H169,2)</f>
        <v>0</v>
      </c>
      <c r="K169" s="217" t="s">
        <v>19</v>
      </c>
      <c r="L169" s="46"/>
      <c r="M169" s="222" t="s">
        <v>19</v>
      </c>
      <c r="N169" s="223" t="s">
        <v>42</v>
      </c>
      <c r="O169" s="86"/>
      <c r="P169" s="224">
        <f>O169*H169</f>
        <v>0</v>
      </c>
      <c r="Q169" s="224">
        <v>0</v>
      </c>
      <c r="R169" s="224">
        <f>Q169*H169</f>
        <v>0</v>
      </c>
      <c r="S169" s="224">
        <v>0</v>
      </c>
      <c r="T169" s="225">
        <f>S169*H169</f>
        <v>0</v>
      </c>
      <c r="U169" s="40"/>
      <c r="V169" s="40"/>
      <c r="W169" s="40"/>
      <c r="X169" s="40"/>
      <c r="Y169" s="40"/>
      <c r="Z169" s="40"/>
      <c r="AA169" s="40"/>
      <c r="AB169" s="40"/>
      <c r="AC169" s="40"/>
      <c r="AD169" s="40"/>
      <c r="AE169" s="40"/>
      <c r="AR169" s="226" t="s">
        <v>151</v>
      </c>
      <c r="AT169" s="226" t="s">
        <v>146</v>
      </c>
      <c r="AU169" s="226" t="s">
        <v>80</v>
      </c>
      <c r="AY169" s="19" t="s">
        <v>144</v>
      </c>
      <c r="BE169" s="227">
        <f>IF(N169="základní",J169,0)</f>
        <v>0</v>
      </c>
      <c r="BF169" s="227">
        <f>IF(N169="snížená",J169,0)</f>
        <v>0</v>
      </c>
      <c r="BG169" s="227">
        <f>IF(N169="zákl. přenesená",J169,0)</f>
        <v>0</v>
      </c>
      <c r="BH169" s="227">
        <f>IF(N169="sníž. přenesená",J169,0)</f>
        <v>0</v>
      </c>
      <c r="BI169" s="227">
        <f>IF(N169="nulová",J169,0)</f>
        <v>0</v>
      </c>
      <c r="BJ169" s="19" t="s">
        <v>78</v>
      </c>
      <c r="BK169" s="227">
        <f>ROUND(I169*H169,2)</f>
        <v>0</v>
      </c>
      <c r="BL169" s="19" t="s">
        <v>151</v>
      </c>
      <c r="BM169" s="226" t="s">
        <v>972</v>
      </c>
    </row>
    <row r="170" s="13" customFormat="1">
      <c r="A170" s="13"/>
      <c r="B170" s="233"/>
      <c r="C170" s="234"/>
      <c r="D170" s="235" t="s">
        <v>155</v>
      </c>
      <c r="E170" s="236" t="s">
        <v>19</v>
      </c>
      <c r="F170" s="237" t="s">
        <v>944</v>
      </c>
      <c r="G170" s="234"/>
      <c r="H170" s="236" t="s">
        <v>19</v>
      </c>
      <c r="I170" s="238"/>
      <c r="J170" s="234"/>
      <c r="K170" s="234"/>
      <c r="L170" s="239"/>
      <c r="M170" s="240"/>
      <c r="N170" s="241"/>
      <c r="O170" s="241"/>
      <c r="P170" s="241"/>
      <c r="Q170" s="241"/>
      <c r="R170" s="241"/>
      <c r="S170" s="241"/>
      <c r="T170" s="242"/>
      <c r="U170" s="13"/>
      <c r="V170" s="13"/>
      <c r="W170" s="13"/>
      <c r="X170" s="13"/>
      <c r="Y170" s="13"/>
      <c r="Z170" s="13"/>
      <c r="AA170" s="13"/>
      <c r="AB170" s="13"/>
      <c r="AC170" s="13"/>
      <c r="AD170" s="13"/>
      <c r="AE170" s="13"/>
      <c r="AT170" s="243" t="s">
        <v>155</v>
      </c>
      <c r="AU170" s="243" t="s">
        <v>80</v>
      </c>
      <c r="AV170" s="13" t="s">
        <v>78</v>
      </c>
      <c r="AW170" s="13" t="s">
        <v>32</v>
      </c>
      <c r="AX170" s="13" t="s">
        <v>71</v>
      </c>
      <c r="AY170" s="243" t="s">
        <v>144</v>
      </c>
    </row>
    <row r="171" s="13" customFormat="1">
      <c r="A171" s="13"/>
      <c r="B171" s="233"/>
      <c r="C171" s="234"/>
      <c r="D171" s="235" t="s">
        <v>155</v>
      </c>
      <c r="E171" s="236" t="s">
        <v>19</v>
      </c>
      <c r="F171" s="237" t="s">
        <v>947</v>
      </c>
      <c r="G171" s="234"/>
      <c r="H171" s="236" t="s">
        <v>19</v>
      </c>
      <c r="I171" s="238"/>
      <c r="J171" s="234"/>
      <c r="K171" s="234"/>
      <c r="L171" s="239"/>
      <c r="M171" s="240"/>
      <c r="N171" s="241"/>
      <c r="O171" s="241"/>
      <c r="P171" s="241"/>
      <c r="Q171" s="241"/>
      <c r="R171" s="241"/>
      <c r="S171" s="241"/>
      <c r="T171" s="242"/>
      <c r="U171" s="13"/>
      <c r="V171" s="13"/>
      <c r="W171" s="13"/>
      <c r="X171" s="13"/>
      <c r="Y171" s="13"/>
      <c r="Z171" s="13"/>
      <c r="AA171" s="13"/>
      <c r="AB171" s="13"/>
      <c r="AC171" s="13"/>
      <c r="AD171" s="13"/>
      <c r="AE171" s="13"/>
      <c r="AT171" s="243" t="s">
        <v>155</v>
      </c>
      <c r="AU171" s="243" t="s">
        <v>80</v>
      </c>
      <c r="AV171" s="13" t="s">
        <v>78</v>
      </c>
      <c r="AW171" s="13" t="s">
        <v>32</v>
      </c>
      <c r="AX171" s="13" t="s">
        <v>71</v>
      </c>
      <c r="AY171" s="243" t="s">
        <v>144</v>
      </c>
    </row>
    <row r="172" s="14" customFormat="1">
      <c r="A172" s="14"/>
      <c r="B172" s="244"/>
      <c r="C172" s="245"/>
      <c r="D172" s="235" t="s">
        <v>155</v>
      </c>
      <c r="E172" s="246" t="s">
        <v>19</v>
      </c>
      <c r="F172" s="247" t="s">
        <v>973</v>
      </c>
      <c r="G172" s="245"/>
      <c r="H172" s="248">
        <v>2</v>
      </c>
      <c r="I172" s="249"/>
      <c r="J172" s="245"/>
      <c r="K172" s="245"/>
      <c r="L172" s="250"/>
      <c r="M172" s="251"/>
      <c r="N172" s="252"/>
      <c r="O172" s="252"/>
      <c r="P172" s="252"/>
      <c r="Q172" s="252"/>
      <c r="R172" s="252"/>
      <c r="S172" s="252"/>
      <c r="T172" s="253"/>
      <c r="U172" s="14"/>
      <c r="V172" s="14"/>
      <c r="W172" s="14"/>
      <c r="X172" s="14"/>
      <c r="Y172" s="14"/>
      <c r="Z172" s="14"/>
      <c r="AA172" s="14"/>
      <c r="AB172" s="14"/>
      <c r="AC172" s="14"/>
      <c r="AD172" s="14"/>
      <c r="AE172" s="14"/>
      <c r="AT172" s="254" t="s">
        <v>155</v>
      </c>
      <c r="AU172" s="254" t="s">
        <v>80</v>
      </c>
      <c r="AV172" s="14" t="s">
        <v>80</v>
      </c>
      <c r="AW172" s="14" t="s">
        <v>32</v>
      </c>
      <c r="AX172" s="14" t="s">
        <v>71</v>
      </c>
      <c r="AY172" s="254" t="s">
        <v>144</v>
      </c>
    </row>
    <row r="173" s="16" customFormat="1">
      <c r="A173" s="16"/>
      <c r="B173" s="266"/>
      <c r="C173" s="267"/>
      <c r="D173" s="235" t="s">
        <v>155</v>
      </c>
      <c r="E173" s="268" t="s">
        <v>19</v>
      </c>
      <c r="F173" s="269" t="s">
        <v>202</v>
      </c>
      <c r="G173" s="267"/>
      <c r="H173" s="270">
        <v>2</v>
      </c>
      <c r="I173" s="271"/>
      <c r="J173" s="267"/>
      <c r="K173" s="267"/>
      <c r="L173" s="272"/>
      <c r="M173" s="273"/>
      <c r="N173" s="274"/>
      <c r="O173" s="274"/>
      <c r="P173" s="274"/>
      <c r="Q173" s="274"/>
      <c r="R173" s="274"/>
      <c r="S173" s="274"/>
      <c r="T173" s="275"/>
      <c r="U173" s="16"/>
      <c r="V173" s="16"/>
      <c r="W173" s="16"/>
      <c r="X173" s="16"/>
      <c r="Y173" s="16"/>
      <c r="Z173" s="16"/>
      <c r="AA173" s="16"/>
      <c r="AB173" s="16"/>
      <c r="AC173" s="16"/>
      <c r="AD173" s="16"/>
      <c r="AE173" s="16"/>
      <c r="AT173" s="276" t="s">
        <v>155</v>
      </c>
      <c r="AU173" s="276" t="s">
        <v>80</v>
      </c>
      <c r="AV173" s="16" t="s">
        <v>151</v>
      </c>
      <c r="AW173" s="16" t="s">
        <v>32</v>
      </c>
      <c r="AX173" s="16" t="s">
        <v>78</v>
      </c>
      <c r="AY173" s="276" t="s">
        <v>144</v>
      </c>
    </row>
    <row r="174" s="2" customFormat="1" ht="21.75" customHeight="1">
      <c r="A174" s="40"/>
      <c r="B174" s="41"/>
      <c r="C174" s="215" t="s">
        <v>747</v>
      </c>
      <c r="D174" s="215" t="s">
        <v>146</v>
      </c>
      <c r="E174" s="216" t="s">
        <v>974</v>
      </c>
      <c r="F174" s="217" t="s">
        <v>975</v>
      </c>
      <c r="G174" s="218" t="s">
        <v>293</v>
      </c>
      <c r="H174" s="219">
        <v>16</v>
      </c>
      <c r="I174" s="220"/>
      <c r="J174" s="221">
        <f>ROUND(I174*H174,2)</f>
        <v>0</v>
      </c>
      <c r="K174" s="217" t="s">
        <v>150</v>
      </c>
      <c r="L174" s="46"/>
      <c r="M174" s="222" t="s">
        <v>19</v>
      </c>
      <c r="N174" s="223" t="s">
        <v>42</v>
      </c>
      <c r="O174" s="86"/>
      <c r="P174" s="224">
        <f>O174*H174</f>
        <v>0</v>
      </c>
      <c r="Q174" s="224">
        <v>0.00124</v>
      </c>
      <c r="R174" s="224">
        <f>Q174*H174</f>
        <v>0.01984</v>
      </c>
      <c r="S174" s="224">
        <v>0</v>
      </c>
      <c r="T174" s="225">
        <f>S174*H174</f>
        <v>0</v>
      </c>
      <c r="U174" s="40"/>
      <c r="V174" s="40"/>
      <c r="W174" s="40"/>
      <c r="X174" s="40"/>
      <c r="Y174" s="40"/>
      <c r="Z174" s="40"/>
      <c r="AA174" s="40"/>
      <c r="AB174" s="40"/>
      <c r="AC174" s="40"/>
      <c r="AD174" s="40"/>
      <c r="AE174" s="40"/>
      <c r="AR174" s="226" t="s">
        <v>151</v>
      </c>
      <c r="AT174" s="226" t="s">
        <v>146</v>
      </c>
      <c r="AU174" s="226" t="s">
        <v>80</v>
      </c>
      <c r="AY174" s="19" t="s">
        <v>144</v>
      </c>
      <c r="BE174" s="227">
        <f>IF(N174="základní",J174,0)</f>
        <v>0</v>
      </c>
      <c r="BF174" s="227">
        <f>IF(N174="snížená",J174,0)</f>
        <v>0</v>
      </c>
      <c r="BG174" s="227">
        <f>IF(N174="zákl. přenesená",J174,0)</f>
        <v>0</v>
      </c>
      <c r="BH174" s="227">
        <f>IF(N174="sníž. přenesená",J174,0)</f>
        <v>0</v>
      </c>
      <c r="BI174" s="227">
        <f>IF(N174="nulová",J174,0)</f>
        <v>0</v>
      </c>
      <c r="BJ174" s="19" t="s">
        <v>78</v>
      </c>
      <c r="BK174" s="227">
        <f>ROUND(I174*H174,2)</f>
        <v>0</v>
      </c>
      <c r="BL174" s="19" t="s">
        <v>151</v>
      </c>
      <c r="BM174" s="226" t="s">
        <v>976</v>
      </c>
    </row>
    <row r="175" s="2" customFormat="1">
      <c r="A175" s="40"/>
      <c r="B175" s="41"/>
      <c r="C175" s="42"/>
      <c r="D175" s="228" t="s">
        <v>153</v>
      </c>
      <c r="E175" s="42"/>
      <c r="F175" s="229" t="s">
        <v>977</v>
      </c>
      <c r="G175" s="42"/>
      <c r="H175" s="42"/>
      <c r="I175" s="230"/>
      <c r="J175" s="42"/>
      <c r="K175" s="42"/>
      <c r="L175" s="46"/>
      <c r="M175" s="231"/>
      <c r="N175" s="232"/>
      <c r="O175" s="86"/>
      <c r="P175" s="86"/>
      <c r="Q175" s="86"/>
      <c r="R175" s="86"/>
      <c r="S175" s="86"/>
      <c r="T175" s="87"/>
      <c r="U175" s="40"/>
      <c r="V175" s="40"/>
      <c r="W175" s="40"/>
      <c r="X175" s="40"/>
      <c r="Y175" s="40"/>
      <c r="Z175" s="40"/>
      <c r="AA175" s="40"/>
      <c r="AB175" s="40"/>
      <c r="AC175" s="40"/>
      <c r="AD175" s="40"/>
      <c r="AE175" s="40"/>
      <c r="AT175" s="19" t="s">
        <v>153</v>
      </c>
      <c r="AU175" s="19" t="s">
        <v>80</v>
      </c>
    </row>
    <row r="176" s="13" customFormat="1">
      <c r="A176" s="13"/>
      <c r="B176" s="233"/>
      <c r="C176" s="234"/>
      <c r="D176" s="235" t="s">
        <v>155</v>
      </c>
      <c r="E176" s="236" t="s">
        <v>19</v>
      </c>
      <c r="F176" s="237" t="s">
        <v>944</v>
      </c>
      <c r="G176" s="234"/>
      <c r="H176" s="236" t="s">
        <v>19</v>
      </c>
      <c r="I176" s="238"/>
      <c r="J176" s="234"/>
      <c r="K176" s="234"/>
      <c r="L176" s="239"/>
      <c r="M176" s="240"/>
      <c r="N176" s="241"/>
      <c r="O176" s="241"/>
      <c r="P176" s="241"/>
      <c r="Q176" s="241"/>
      <c r="R176" s="241"/>
      <c r="S176" s="241"/>
      <c r="T176" s="242"/>
      <c r="U176" s="13"/>
      <c r="V176" s="13"/>
      <c r="W176" s="13"/>
      <c r="X176" s="13"/>
      <c r="Y176" s="13"/>
      <c r="Z176" s="13"/>
      <c r="AA176" s="13"/>
      <c r="AB176" s="13"/>
      <c r="AC176" s="13"/>
      <c r="AD176" s="13"/>
      <c r="AE176" s="13"/>
      <c r="AT176" s="243" t="s">
        <v>155</v>
      </c>
      <c r="AU176" s="243" t="s">
        <v>80</v>
      </c>
      <c r="AV176" s="13" t="s">
        <v>78</v>
      </c>
      <c r="AW176" s="13" t="s">
        <v>32</v>
      </c>
      <c r="AX176" s="13" t="s">
        <v>71</v>
      </c>
      <c r="AY176" s="243" t="s">
        <v>144</v>
      </c>
    </row>
    <row r="177" s="13" customFormat="1">
      <c r="A177" s="13"/>
      <c r="B177" s="233"/>
      <c r="C177" s="234"/>
      <c r="D177" s="235" t="s">
        <v>155</v>
      </c>
      <c r="E177" s="236" t="s">
        <v>19</v>
      </c>
      <c r="F177" s="237" t="s">
        <v>945</v>
      </c>
      <c r="G177" s="234"/>
      <c r="H177" s="236" t="s">
        <v>19</v>
      </c>
      <c r="I177" s="238"/>
      <c r="J177" s="234"/>
      <c r="K177" s="234"/>
      <c r="L177" s="239"/>
      <c r="M177" s="240"/>
      <c r="N177" s="241"/>
      <c r="O177" s="241"/>
      <c r="P177" s="241"/>
      <c r="Q177" s="241"/>
      <c r="R177" s="241"/>
      <c r="S177" s="241"/>
      <c r="T177" s="242"/>
      <c r="U177" s="13"/>
      <c r="V177" s="13"/>
      <c r="W177" s="13"/>
      <c r="X177" s="13"/>
      <c r="Y177" s="13"/>
      <c r="Z177" s="13"/>
      <c r="AA177" s="13"/>
      <c r="AB177" s="13"/>
      <c r="AC177" s="13"/>
      <c r="AD177" s="13"/>
      <c r="AE177" s="13"/>
      <c r="AT177" s="243" t="s">
        <v>155</v>
      </c>
      <c r="AU177" s="243" t="s">
        <v>80</v>
      </c>
      <c r="AV177" s="13" t="s">
        <v>78</v>
      </c>
      <c r="AW177" s="13" t="s">
        <v>32</v>
      </c>
      <c r="AX177" s="13" t="s">
        <v>71</v>
      </c>
      <c r="AY177" s="243" t="s">
        <v>144</v>
      </c>
    </row>
    <row r="178" s="14" customFormat="1">
      <c r="A178" s="14"/>
      <c r="B178" s="244"/>
      <c r="C178" s="245"/>
      <c r="D178" s="235" t="s">
        <v>155</v>
      </c>
      <c r="E178" s="246" t="s">
        <v>19</v>
      </c>
      <c r="F178" s="247" t="s">
        <v>978</v>
      </c>
      <c r="G178" s="245"/>
      <c r="H178" s="248">
        <v>8</v>
      </c>
      <c r="I178" s="249"/>
      <c r="J178" s="245"/>
      <c r="K178" s="245"/>
      <c r="L178" s="250"/>
      <c r="M178" s="251"/>
      <c r="N178" s="252"/>
      <c r="O178" s="252"/>
      <c r="P178" s="252"/>
      <c r="Q178" s="252"/>
      <c r="R178" s="252"/>
      <c r="S178" s="252"/>
      <c r="T178" s="253"/>
      <c r="U178" s="14"/>
      <c r="V178" s="14"/>
      <c r="W178" s="14"/>
      <c r="X178" s="14"/>
      <c r="Y178" s="14"/>
      <c r="Z178" s="14"/>
      <c r="AA178" s="14"/>
      <c r="AB178" s="14"/>
      <c r="AC178" s="14"/>
      <c r="AD178" s="14"/>
      <c r="AE178" s="14"/>
      <c r="AT178" s="254" t="s">
        <v>155</v>
      </c>
      <c r="AU178" s="254" t="s">
        <v>80</v>
      </c>
      <c r="AV178" s="14" t="s">
        <v>80</v>
      </c>
      <c r="AW178" s="14" t="s">
        <v>32</v>
      </c>
      <c r="AX178" s="14" t="s">
        <v>71</v>
      </c>
      <c r="AY178" s="254" t="s">
        <v>144</v>
      </c>
    </row>
    <row r="179" s="13" customFormat="1">
      <c r="A179" s="13"/>
      <c r="B179" s="233"/>
      <c r="C179" s="234"/>
      <c r="D179" s="235" t="s">
        <v>155</v>
      </c>
      <c r="E179" s="236" t="s">
        <v>19</v>
      </c>
      <c r="F179" s="237" t="s">
        <v>947</v>
      </c>
      <c r="G179" s="234"/>
      <c r="H179" s="236" t="s">
        <v>19</v>
      </c>
      <c r="I179" s="238"/>
      <c r="J179" s="234"/>
      <c r="K179" s="234"/>
      <c r="L179" s="239"/>
      <c r="M179" s="240"/>
      <c r="N179" s="241"/>
      <c r="O179" s="241"/>
      <c r="P179" s="241"/>
      <c r="Q179" s="241"/>
      <c r="R179" s="241"/>
      <c r="S179" s="241"/>
      <c r="T179" s="242"/>
      <c r="U179" s="13"/>
      <c r="V179" s="13"/>
      <c r="W179" s="13"/>
      <c r="X179" s="13"/>
      <c r="Y179" s="13"/>
      <c r="Z179" s="13"/>
      <c r="AA179" s="13"/>
      <c r="AB179" s="13"/>
      <c r="AC179" s="13"/>
      <c r="AD179" s="13"/>
      <c r="AE179" s="13"/>
      <c r="AT179" s="243" t="s">
        <v>155</v>
      </c>
      <c r="AU179" s="243" t="s">
        <v>80</v>
      </c>
      <c r="AV179" s="13" t="s">
        <v>78</v>
      </c>
      <c r="AW179" s="13" t="s">
        <v>32</v>
      </c>
      <c r="AX179" s="13" t="s">
        <v>71</v>
      </c>
      <c r="AY179" s="243" t="s">
        <v>144</v>
      </c>
    </row>
    <row r="180" s="14" customFormat="1">
      <c r="A180" s="14"/>
      <c r="B180" s="244"/>
      <c r="C180" s="245"/>
      <c r="D180" s="235" t="s">
        <v>155</v>
      </c>
      <c r="E180" s="246" t="s">
        <v>19</v>
      </c>
      <c r="F180" s="247" t="s">
        <v>979</v>
      </c>
      <c r="G180" s="245"/>
      <c r="H180" s="248">
        <v>8</v>
      </c>
      <c r="I180" s="249"/>
      <c r="J180" s="245"/>
      <c r="K180" s="245"/>
      <c r="L180" s="250"/>
      <c r="M180" s="251"/>
      <c r="N180" s="252"/>
      <c r="O180" s="252"/>
      <c r="P180" s="252"/>
      <c r="Q180" s="252"/>
      <c r="R180" s="252"/>
      <c r="S180" s="252"/>
      <c r="T180" s="253"/>
      <c r="U180" s="14"/>
      <c r="V180" s="14"/>
      <c r="W180" s="14"/>
      <c r="X180" s="14"/>
      <c r="Y180" s="14"/>
      <c r="Z180" s="14"/>
      <c r="AA180" s="14"/>
      <c r="AB180" s="14"/>
      <c r="AC180" s="14"/>
      <c r="AD180" s="14"/>
      <c r="AE180" s="14"/>
      <c r="AT180" s="254" t="s">
        <v>155</v>
      </c>
      <c r="AU180" s="254" t="s">
        <v>80</v>
      </c>
      <c r="AV180" s="14" t="s">
        <v>80</v>
      </c>
      <c r="AW180" s="14" t="s">
        <v>32</v>
      </c>
      <c r="AX180" s="14" t="s">
        <v>71</v>
      </c>
      <c r="AY180" s="254" t="s">
        <v>144</v>
      </c>
    </row>
    <row r="181" s="16" customFormat="1">
      <c r="A181" s="16"/>
      <c r="B181" s="266"/>
      <c r="C181" s="267"/>
      <c r="D181" s="235" t="s">
        <v>155</v>
      </c>
      <c r="E181" s="268" t="s">
        <v>19</v>
      </c>
      <c r="F181" s="269" t="s">
        <v>202</v>
      </c>
      <c r="G181" s="267"/>
      <c r="H181" s="270">
        <v>16</v>
      </c>
      <c r="I181" s="271"/>
      <c r="J181" s="267"/>
      <c r="K181" s="267"/>
      <c r="L181" s="272"/>
      <c r="M181" s="273"/>
      <c r="N181" s="274"/>
      <c r="O181" s="274"/>
      <c r="P181" s="274"/>
      <c r="Q181" s="274"/>
      <c r="R181" s="274"/>
      <c r="S181" s="274"/>
      <c r="T181" s="275"/>
      <c r="U181" s="16"/>
      <c r="V181" s="16"/>
      <c r="W181" s="16"/>
      <c r="X181" s="16"/>
      <c r="Y181" s="16"/>
      <c r="Z181" s="16"/>
      <c r="AA181" s="16"/>
      <c r="AB181" s="16"/>
      <c r="AC181" s="16"/>
      <c r="AD181" s="16"/>
      <c r="AE181" s="16"/>
      <c r="AT181" s="276" t="s">
        <v>155</v>
      </c>
      <c r="AU181" s="276" t="s">
        <v>80</v>
      </c>
      <c r="AV181" s="16" t="s">
        <v>151</v>
      </c>
      <c r="AW181" s="16" t="s">
        <v>32</v>
      </c>
      <c r="AX181" s="16" t="s">
        <v>78</v>
      </c>
      <c r="AY181" s="276" t="s">
        <v>144</v>
      </c>
    </row>
    <row r="182" s="2" customFormat="1" ht="37.8" customHeight="1">
      <c r="A182" s="40"/>
      <c r="B182" s="41"/>
      <c r="C182" s="215" t="s">
        <v>672</v>
      </c>
      <c r="D182" s="215" t="s">
        <v>146</v>
      </c>
      <c r="E182" s="216" t="s">
        <v>980</v>
      </c>
      <c r="F182" s="217" t="s">
        <v>981</v>
      </c>
      <c r="G182" s="218" t="s">
        <v>293</v>
      </c>
      <c r="H182" s="219">
        <v>14</v>
      </c>
      <c r="I182" s="220"/>
      <c r="J182" s="221">
        <f>ROUND(I182*H182,2)</f>
        <v>0</v>
      </c>
      <c r="K182" s="217" t="s">
        <v>19</v>
      </c>
      <c r="L182" s="46"/>
      <c r="M182" s="222" t="s">
        <v>19</v>
      </c>
      <c r="N182" s="223" t="s">
        <v>42</v>
      </c>
      <c r="O182" s="86"/>
      <c r="P182" s="224">
        <f>O182*H182</f>
        <v>0</v>
      </c>
      <c r="Q182" s="224">
        <v>0</v>
      </c>
      <c r="R182" s="224">
        <f>Q182*H182</f>
        <v>0</v>
      </c>
      <c r="S182" s="224">
        <v>0</v>
      </c>
      <c r="T182" s="225">
        <f>S182*H182</f>
        <v>0</v>
      </c>
      <c r="U182" s="40"/>
      <c r="V182" s="40"/>
      <c r="W182" s="40"/>
      <c r="X182" s="40"/>
      <c r="Y182" s="40"/>
      <c r="Z182" s="40"/>
      <c r="AA182" s="40"/>
      <c r="AB182" s="40"/>
      <c r="AC182" s="40"/>
      <c r="AD182" s="40"/>
      <c r="AE182" s="40"/>
      <c r="AR182" s="226" t="s">
        <v>151</v>
      </c>
      <c r="AT182" s="226" t="s">
        <v>146</v>
      </c>
      <c r="AU182" s="226" t="s">
        <v>80</v>
      </c>
      <c r="AY182" s="19" t="s">
        <v>144</v>
      </c>
      <c r="BE182" s="227">
        <f>IF(N182="základní",J182,0)</f>
        <v>0</v>
      </c>
      <c r="BF182" s="227">
        <f>IF(N182="snížená",J182,0)</f>
        <v>0</v>
      </c>
      <c r="BG182" s="227">
        <f>IF(N182="zákl. přenesená",J182,0)</f>
        <v>0</v>
      </c>
      <c r="BH182" s="227">
        <f>IF(N182="sníž. přenesená",J182,0)</f>
        <v>0</v>
      </c>
      <c r="BI182" s="227">
        <f>IF(N182="nulová",J182,0)</f>
        <v>0</v>
      </c>
      <c r="BJ182" s="19" t="s">
        <v>78</v>
      </c>
      <c r="BK182" s="227">
        <f>ROUND(I182*H182,2)</f>
        <v>0</v>
      </c>
      <c r="BL182" s="19" t="s">
        <v>151</v>
      </c>
      <c r="BM182" s="226" t="s">
        <v>982</v>
      </c>
    </row>
    <row r="183" s="13" customFormat="1">
      <c r="A183" s="13"/>
      <c r="B183" s="233"/>
      <c r="C183" s="234"/>
      <c r="D183" s="235" t="s">
        <v>155</v>
      </c>
      <c r="E183" s="236" t="s">
        <v>19</v>
      </c>
      <c r="F183" s="237" t="s">
        <v>944</v>
      </c>
      <c r="G183" s="234"/>
      <c r="H183" s="236" t="s">
        <v>19</v>
      </c>
      <c r="I183" s="238"/>
      <c r="J183" s="234"/>
      <c r="K183" s="234"/>
      <c r="L183" s="239"/>
      <c r="M183" s="240"/>
      <c r="N183" s="241"/>
      <c r="O183" s="241"/>
      <c r="P183" s="241"/>
      <c r="Q183" s="241"/>
      <c r="R183" s="241"/>
      <c r="S183" s="241"/>
      <c r="T183" s="242"/>
      <c r="U183" s="13"/>
      <c r="V183" s="13"/>
      <c r="W183" s="13"/>
      <c r="X183" s="13"/>
      <c r="Y183" s="13"/>
      <c r="Z183" s="13"/>
      <c r="AA183" s="13"/>
      <c r="AB183" s="13"/>
      <c r="AC183" s="13"/>
      <c r="AD183" s="13"/>
      <c r="AE183" s="13"/>
      <c r="AT183" s="243" t="s">
        <v>155</v>
      </c>
      <c r="AU183" s="243" t="s">
        <v>80</v>
      </c>
      <c r="AV183" s="13" t="s">
        <v>78</v>
      </c>
      <c r="AW183" s="13" t="s">
        <v>32</v>
      </c>
      <c r="AX183" s="13" t="s">
        <v>71</v>
      </c>
      <c r="AY183" s="243" t="s">
        <v>144</v>
      </c>
    </row>
    <row r="184" s="14" customFormat="1">
      <c r="A184" s="14"/>
      <c r="B184" s="244"/>
      <c r="C184" s="245"/>
      <c r="D184" s="235" t="s">
        <v>155</v>
      </c>
      <c r="E184" s="246" t="s">
        <v>19</v>
      </c>
      <c r="F184" s="247" t="s">
        <v>983</v>
      </c>
      <c r="G184" s="245"/>
      <c r="H184" s="248">
        <v>8</v>
      </c>
      <c r="I184" s="249"/>
      <c r="J184" s="245"/>
      <c r="K184" s="245"/>
      <c r="L184" s="250"/>
      <c r="M184" s="251"/>
      <c r="N184" s="252"/>
      <c r="O184" s="252"/>
      <c r="P184" s="252"/>
      <c r="Q184" s="252"/>
      <c r="R184" s="252"/>
      <c r="S184" s="252"/>
      <c r="T184" s="253"/>
      <c r="U184" s="14"/>
      <c r="V184" s="14"/>
      <c r="W184" s="14"/>
      <c r="X184" s="14"/>
      <c r="Y184" s="14"/>
      <c r="Z184" s="14"/>
      <c r="AA184" s="14"/>
      <c r="AB184" s="14"/>
      <c r="AC184" s="14"/>
      <c r="AD184" s="14"/>
      <c r="AE184" s="14"/>
      <c r="AT184" s="254" t="s">
        <v>155</v>
      </c>
      <c r="AU184" s="254" t="s">
        <v>80</v>
      </c>
      <c r="AV184" s="14" t="s">
        <v>80</v>
      </c>
      <c r="AW184" s="14" t="s">
        <v>32</v>
      </c>
      <c r="AX184" s="14" t="s">
        <v>71</v>
      </c>
      <c r="AY184" s="254" t="s">
        <v>144</v>
      </c>
    </row>
    <row r="185" s="14" customFormat="1">
      <c r="A185" s="14"/>
      <c r="B185" s="244"/>
      <c r="C185" s="245"/>
      <c r="D185" s="235" t="s">
        <v>155</v>
      </c>
      <c r="E185" s="246" t="s">
        <v>19</v>
      </c>
      <c r="F185" s="247" t="s">
        <v>984</v>
      </c>
      <c r="G185" s="245"/>
      <c r="H185" s="248">
        <v>4</v>
      </c>
      <c r="I185" s="249"/>
      <c r="J185" s="245"/>
      <c r="K185" s="245"/>
      <c r="L185" s="250"/>
      <c r="M185" s="251"/>
      <c r="N185" s="252"/>
      <c r="O185" s="252"/>
      <c r="P185" s="252"/>
      <c r="Q185" s="252"/>
      <c r="R185" s="252"/>
      <c r="S185" s="252"/>
      <c r="T185" s="253"/>
      <c r="U185" s="14"/>
      <c r="V185" s="14"/>
      <c r="W185" s="14"/>
      <c r="X185" s="14"/>
      <c r="Y185" s="14"/>
      <c r="Z185" s="14"/>
      <c r="AA185" s="14"/>
      <c r="AB185" s="14"/>
      <c r="AC185" s="14"/>
      <c r="AD185" s="14"/>
      <c r="AE185" s="14"/>
      <c r="AT185" s="254" t="s">
        <v>155</v>
      </c>
      <c r="AU185" s="254" t="s">
        <v>80</v>
      </c>
      <c r="AV185" s="14" t="s">
        <v>80</v>
      </c>
      <c r="AW185" s="14" t="s">
        <v>32</v>
      </c>
      <c r="AX185" s="14" t="s">
        <v>71</v>
      </c>
      <c r="AY185" s="254" t="s">
        <v>144</v>
      </c>
    </row>
    <row r="186" s="14" customFormat="1">
      <c r="A186" s="14"/>
      <c r="B186" s="244"/>
      <c r="C186" s="245"/>
      <c r="D186" s="235" t="s">
        <v>155</v>
      </c>
      <c r="E186" s="246" t="s">
        <v>19</v>
      </c>
      <c r="F186" s="247" t="s">
        <v>985</v>
      </c>
      <c r="G186" s="245"/>
      <c r="H186" s="248">
        <v>2</v>
      </c>
      <c r="I186" s="249"/>
      <c r="J186" s="245"/>
      <c r="K186" s="245"/>
      <c r="L186" s="250"/>
      <c r="M186" s="251"/>
      <c r="N186" s="252"/>
      <c r="O186" s="252"/>
      <c r="P186" s="252"/>
      <c r="Q186" s="252"/>
      <c r="R186" s="252"/>
      <c r="S186" s="252"/>
      <c r="T186" s="253"/>
      <c r="U186" s="14"/>
      <c r="V186" s="14"/>
      <c r="W186" s="14"/>
      <c r="X186" s="14"/>
      <c r="Y186" s="14"/>
      <c r="Z186" s="14"/>
      <c r="AA186" s="14"/>
      <c r="AB186" s="14"/>
      <c r="AC186" s="14"/>
      <c r="AD186" s="14"/>
      <c r="AE186" s="14"/>
      <c r="AT186" s="254" t="s">
        <v>155</v>
      </c>
      <c r="AU186" s="254" t="s">
        <v>80</v>
      </c>
      <c r="AV186" s="14" t="s">
        <v>80</v>
      </c>
      <c r="AW186" s="14" t="s">
        <v>32</v>
      </c>
      <c r="AX186" s="14" t="s">
        <v>71</v>
      </c>
      <c r="AY186" s="254" t="s">
        <v>144</v>
      </c>
    </row>
    <row r="187" s="16" customFormat="1">
      <c r="A187" s="16"/>
      <c r="B187" s="266"/>
      <c r="C187" s="267"/>
      <c r="D187" s="235" t="s">
        <v>155</v>
      </c>
      <c r="E187" s="268" t="s">
        <v>19</v>
      </c>
      <c r="F187" s="269" t="s">
        <v>202</v>
      </c>
      <c r="G187" s="267"/>
      <c r="H187" s="270">
        <v>14</v>
      </c>
      <c r="I187" s="271"/>
      <c r="J187" s="267"/>
      <c r="K187" s="267"/>
      <c r="L187" s="272"/>
      <c r="M187" s="273"/>
      <c r="N187" s="274"/>
      <c r="O187" s="274"/>
      <c r="P187" s="274"/>
      <c r="Q187" s="274"/>
      <c r="R187" s="274"/>
      <c r="S187" s="274"/>
      <c r="T187" s="275"/>
      <c r="U187" s="16"/>
      <c r="V187" s="16"/>
      <c r="W187" s="16"/>
      <c r="X187" s="16"/>
      <c r="Y187" s="16"/>
      <c r="Z187" s="16"/>
      <c r="AA187" s="16"/>
      <c r="AB187" s="16"/>
      <c r="AC187" s="16"/>
      <c r="AD187" s="16"/>
      <c r="AE187" s="16"/>
      <c r="AT187" s="276" t="s">
        <v>155</v>
      </c>
      <c r="AU187" s="276" t="s">
        <v>80</v>
      </c>
      <c r="AV187" s="16" t="s">
        <v>151</v>
      </c>
      <c r="AW187" s="16" t="s">
        <v>32</v>
      </c>
      <c r="AX187" s="16" t="s">
        <v>78</v>
      </c>
      <c r="AY187" s="276" t="s">
        <v>144</v>
      </c>
    </row>
    <row r="188" s="2" customFormat="1" ht="37.8" customHeight="1">
      <c r="A188" s="40"/>
      <c r="B188" s="41"/>
      <c r="C188" s="215" t="s">
        <v>759</v>
      </c>
      <c r="D188" s="215" t="s">
        <v>146</v>
      </c>
      <c r="E188" s="216" t="s">
        <v>986</v>
      </c>
      <c r="F188" s="217" t="s">
        <v>987</v>
      </c>
      <c r="G188" s="218" t="s">
        <v>579</v>
      </c>
      <c r="H188" s="219">
        <v>1</v>
      </c>
      <c r="I188" s="220"/>
      <c r="J188" s="221">
        <f>ROUND(I188*H188,2)</f>
        <v>0</v>
      </c>
      <c r="K188" s="217" t="s">
        <v>19</v>
      </c>
      <c r="L188" s="46"/>
      <c r="M188" s="222" t="s">
        <v>19</v>
      </c>
      <c r="N188" s="223" t="s">
        <v>42</v>
      </c>
      <c r="O188" s="86"/>
      <c r="P188" s="224">
        <f>O188*H188</f>
        <v>0</v>
      </c>
      <c r="Q188" s="224">
        <v>0</v>
      </c>
      <c r="R188" s="224">
        <f>Q188*H188</f>
        <v>0</v>
      </c>
      <c r="S188" s="224">
        <v>0</v>
      </c>
      <c r="T188" s="225">
        <f>S188*H188</f>
        <v>0</v>
      </c>
      <c r="U188" s="40"/>
      <c r="V188" s="40"/>
      <c r="W188" s="40"/>
      <c r="X188" s="40"/>
      <c r="Y188" s="40"/>
      <c r="Z188" s="40"/>
      <c r="AA188" s="40"/>
      <c r="AB188" s="40"/>
      <c r="AC188" s="40"/>
      <c r="AD188" s="40"/>
      <c r="AE188" s="40"/>
      <c r="AR188" s="226" t="s">
        <v>151</v>
      </c>
      <c r="AT188" s="226" t="s">
        <v>146</v>
      </c>
      <c r="AU188" s="226" t="s">
        <v>80</v>
      </c>
      <c r="AY188" s="19" t="s">
        <v>144</v>
      </c>
      <c r="BE188" s="227">
        <f>IF(N188="základní",J188,0)</f>
        <v>0</v>
      </c>
      <c r="BF188" s="227">
        <f>IF(N188="snížená",J188,0)</f>
        <v>0</v>
      </c>
      <c r="BG188" s="227">
        <f>IF(N188="zákl. přenesená",J188,0)</f>
        <v>0</v>
      </c>
      <c r="BH188" s="227">
        <f>IF(N188="sníž. přenesená",J188,0)</f>
        <v>0</v>
      </c>
      <c r="BI188" s="227">
        <f>IF(N188="nulová",J188,0)</f>
        <v>0</v>
      </c>
      <c r="BJ188" s="19" t="s">
        <v>78</v>
      </c>
      <c r="BK188" s="227">
        <f>ROUND(I188*H188,2)</f>
        <v>0</v>
      </c>
      <c r="BL188" s="19" t="s">
        <v>151</v>
      </c>
      <c r="BM188" s="226" t="s">
        <v>988</v>
      </c>
    </row>
    <row r="189" s="2" customFormat="1" ht="24.15" customHeight="1">
      <c r="A189" s="40"/>
      <c r="B189" s="41"/>
      <c r="C189" s="215" t="s">
        <v>768</v>
      </c>
      <c r="D189" s="215" t="s">
        <v>146</v>
      </c>
      <c r="E189" s="216" t="s">
        <v>989</v>
      </c>
      <c r="F189" s="217" t="s">
        <v>990</v>
      </c>
      <c r="G189" s="218" t="s">
        <v>149</v>
      </c>
      <c r="H189" s="219">
        <v>4.8339999999999996</v>
      </c>
      <c r="I189" s="220"/>
      <c r="J189" s="221">
        <f>ROUND(I189*H189,2)</f>
        <v>0</v>
      </c>
      <c r="K189" s="217" t="s">
        <v>150</v>
      </c>
      <c r="L189" s="46"/>
      <c r="M189" s="222" t="s">
        <v>19</v>
      </c>
      <c r="N189" s="223" t="s">
        <v>42</v>
      </c>
      <c r="O189" s="86"/>
      <c r="P189" s="224">
        <f>O189*H189</f>
        <v>0</v>
      </c>
      <c r="Q189" s="224">
        <v>0.00025999999999999998</v>
      </c>
      <c r="R189" s="224">
        <f>Q189*H189</f>
        <v>0.0012568399999999997</v>
      </c>
      <c r="S189" s="224">
        <v>0</v>
      </c>
      <c r="T189" s="225">
        <f>S189*H189</f>
        <v>0</v>
      </c>
      <c r="U189" s="40"/>
      <c r="V189" s="40"/>
      <c r="W189" s="40"/>
      <c r="X189" s="40"/>
      <c r="Y189" s="40"/>
      <c r="Z189" s="40"/>
      <c r="AA189" s="40"/>
      <c r="AB189" s="40"/>
      <c r="AC189" s="40"/>
      <c r="AD189" s="40"/>
      <c r="AE189" s="40"/>
      <c r="AR189" s="226" t="s">
        <v>151</v>
      </c>
      <c r="AT189" s="226" t="s">
        <v>146</v>
      </c>
      <c r="AU189" s="226" t="s">
        <v>80</v>
      </c>
      <c r="AY189" s="19" t="s">
        <v>144</v>
      </c>
      <c r="BE189" s="227">
        <f>IF(N189="základní",J189,0)</f>
        <v>0</v>
      </c>
      <c r="BF189" s="227">
        <f>IF(N189="snížená",J189,0)</f>
        <v>0</v>
      </c>
      <c r="BG189" s="227">
        <f>IF(N189="zákl. přenesená",J189,0)</f>
        <v>0</v>
      </c>
      <c r="BH189" s="227">
        <f>IF(N189="sníž. přenesená",J189,0)</f>
        <v>0</v>
      </c>
      <c r="BI189" s="227">
        <f>IF(N189="nulová",J189,0)</f>
        <v>0</v>
      </c>
      <c r="BJ189" s="19" t="s">
        <v>78</v>
      </c>
      <c r="BK189" s="227">
        <f>ROUND(I189*H189,2)</f>
        <v>0</v>
      </c>
      <c r="BL189" s="19" t="s">
        <v>151</v>
      </c>
      <c r="BM189" s="226" t="s">
        <v>991</v>
      </c>
    </row>
    <row r="190" s="2" customFormat="1">
      <c r="A190" s="40"/>
      <c r="B190" s="41"/>
      <c r="C190" s="42"/>
      <c r="D190" s="228" t="s">
        <v>153</v>
      </c>
      <c r="E190" s="42"/>
      <c r="F190" s="229" t="s">
        <v>992</v>
      </c>
      <c r="G190" s="42"/>
      <c r="H190" s="42"/>
      <c r="I190" s="230"/>
      <c r="J190" s="42"/>
      <c r="K190" s="42"/>
      <c r="L190" s="46"/>
      <c r="M190" s="231"/>
      <c r="N190" s="232"/>
      <c r="O190" s="86"/>
      <c r="P190" s="86"/>
      <c r="Q190" s="86"/>
      <c r="R190" s="86"/>
      <c r="S190" s="86"/>
      <c r="T190" s="87"/>
      <c r="U190" s="40"/>
      <c r="V190" s="40"/>
      <c r="W190" s="40"/>
      <c r="X190" s="40"/>
      <c r="Y190" s="40"/>
      <c r="Z190" s="40"/>
      <c r="AA190" s="40"/>
      <c r="AB190" s="40"/>
      <c r="AC190" s="40"/>
      <c r="AD190" s="40"/>
      <c r="AE190" s="40"/>
      <c r="AT190" s="19" t="s">
        <v>153</v>
      </c>
      <c r="AU190" s="19" t="s">
        <v>80</v>
      </c>
    </row>
    <row r="191" s="2" customFormat="1" ht="33" customHeight="1">
      <c r="A191" s="40"/>
      <c r="B191" s="41"/>
      <c r="C191" s="215" t="s">
        <v>775</v>
      </c>
      <c r="D191" s="215" t="s">
        <v>146</v>
      </c>
      <c r="E191" s="216" t="s">
        <v>993</v>
      </c>
      <c r="F191" s="217" t="s">
        <v>994</v>
      </c>
      <c r="G191" s="218" t="s">
        <v>149</v>
      </c>
      <c r="H191" s="219">
        <v>4.8339999999999996</v>
      </c>
      <c r="I191" s="220"/>
      <c r="J191" s="221">
        <f>ROUND(I191*H191,2)</f>
        <v>0</v>
      </c>
      <c r="K191" s="217" t="s">
        <v>150</v>
      </c>
      <c r="L191" s="46"/>
      <c r="M191" s="222" t="s">
        <v>19</v>
      </c>
      <c r="N191" s="223" t="s">
        <v>42</v>
      </c>
      <c r="O191" s="86"/>
      <c r="P191" s="224">
        <f>O191*H191</f>
        <v>0</v>
      </c>
      <c r="Q191" s="224">
        <v>0.0030000000000000001</v>
      </c>
      <c r="R191" s="224">
        <f>Q191*H191</f>
        <v>0.014501999999999999</v>
      </c>
      <c r="S191" s="224">
        <v>0</v>
      </c>
      <c r="T191" s="225">
        <f>S191*H191</f>
        <v>0</v>
      </c>
      <c r="U191" s="40"/>
      <c r="V191" s="40"/>
      <c r="W191" s="40"/>
      <c r="X191" s="40"/>
      <c r="Y191" s="40"/>
      <c r="Z191" s="40"/>
      <c r="AA191" s="40"/>
      <c r="AB191" s="40"/>
      <c r="AC191" s="40"/>
      <c r="AD191" s="40"/>
      <c r="AE191" s="40"/>
      <c r="AR191" s="226" t="s">
        <v>151</v>
      </c>
      <c r="AT191" s="226" t="s">
        <v>146</v>
      </c>
      <c r="AU191" s="226" t="s">
        <v>80</v>
      </c>
      <c r="AY191" s="19" t="s">
        <v>144</v>
      </c>
      <c r="BE191" s="227">
        <f>IF(N191="základní",J191,0)</f>
        <v>0</v>
      </c>
      <c r="BF191" s="227">
        <f>IF(N191="snížená",J191,0)</f>
        <v>0</v>
      </c>
      <c r="BG191" s="227">
        <f>IF(N191="zákl. přenesená",J191,0)</f>
        <v>0</v>
      </c>
      <c r="BH191" s="227">
        <f>IF(N191="sníž. přenesená",J191,0)</f>
        <v>0</v>
      </c>
      <c r="BI191" s="227">
        <f>IF(N191="nulová",J191,0)</f>
        <v>0</v>
      </c>
      <c r="BJ191" s="19" t="s">
        <v>78</v>
      </c>
      <c r="BK191" s="227">
        <f>ROUND(I191*H191,2)</f>
        <v>0</v>
      </c>
      <c r="BL191" s="19" t="s">
        <v>151</v>
      </c>
      <c r="BM191" s="226" t="s">
        <v>995</v>
      </c>
    </row>
    <row r="192" s="2" customFormat="1">
      <c r="A192" s="40"/>
      <c r="B192" s="41"/>
      <c r="C192" s="42"/>
      <c r="D192" s="228" t="s">
        <v>153</v>
      </c>
      <c r="E192" s="42"/>
      <c r="F192" s="229" t="s">
        <v>996</v>
      </c>
      <c r="G192" s="42"/>
      <c r="H192" s="42"/>
      <c r="I192" s="230"/>
      <c r="J192" s="42"/>
      <c r="K192" s="42"/>
      <c r="L192" s="46"/>
      <c r="M192" s="231"/>
      <c r="N192" s="232"/>
      <c r="O192" s="86"/>
      <c r="P192" s="86"/>
      <c r="Q192" s="86"/>
      <c r="R192" s="86"/>
      <c r="S192" s="86"/>
      <c r="T192" s="87"/>
      <c r="U192" s="40"/>
      <c r="V192" s="40"/>
      <c r="W192" s="40"/>
      <c r="X192" s="40"/>
      <c r="Y192" s="40"/>
      <c r="Z192" s="40"/>
      <c r="AA192" s="40"/>
      <c r="AB192" s="40"/>
      <c r="AC192" s="40"/>
      <c r="AD192" s="40"/>
      <c r="AE192" s="40"/>
      <c r="AT192" s="19" t="s">
        <v>153</v>
      </c>
      <c r="AU192" s="19" t="s">
        <v>80</v>
      </c>
    </row>
    <row r="193" s="13" customFormat="1">
      <c r="A193" s="13"/>
      <c r="B193" s="233"/>
      <c r="C193" s="234"/>
      <c r="D193" s="235" t="s">
        <v>155</v>
      </c>
      <c r="E193" s="236" t="s">
        <v>19</v>
      </c>
      <c r="F193" s="237" t="s">
        <v>944</v>
      </c>
      <c r="G193" s="234"/>
      <c r="H193" s="236" t="s">
        <v>19</v>
      </c>
      <c r="I193" s="238"/>
      <c r="J193" s="234"/>
      <c r="K193" s="234"/>
      <c r="L193" s="239"/>
      <c r="M193" s="240"/>
      <c r="N193" s="241"/>
      <c r="O193" s="241"/>
      <c r="P193" s="241"/>
      <c r="Q193" s="241"/>
      <c r="R193" s="241"/>
      <c r="S193" s="241"/>
      <c r="T193" s="242"/>
      <c r="U193" s="13"/>
      <c r="V193" s="13"/>
      <c r="W193" s="13"/>
      <c r="X193" s="13"/>
      <c r="Y193" s="13"/>
      <c r="Z193" s="13"/>
      <c r="AA193" s="13"/>
      <c r="AB193" s="13"/>
      <c r="AC193" s="13"/>
      <c r="AD193" s="13"/>
      <c r="AE193" s="13"/>
      <c r="AT193" s="243" t="s">
        <v>155</v>
      </c>
      <c r="AU193" s="243" t="s">
        <v>80</v>
      </c>
      <c r="AV193" s="13" t="s">
        <v>78</v>
      </c>
      <c r="AW193" s="13" t="s">
        <v>32</v>
      </c>
      <c r="AX193" s="13" t="s">
        <v>71</v>
      </c>
      <c r="AY193" s="243" t="s">
        <v>144</v>
      </c>
    </row>
    <row r="194" s="13" customFormat="1">
      <c r="A194" s="13"/>
      <c r="B194" s="233"/>
      <c r="C194" s="234"/>
      <c r="D194" s="235" t="s">
        <v>155</v>
      </c>
      <c r="E194" s="236" t="s">
        <v>19</v>
      </c>
      <c r="F194" s="237" t="s">
        <v>945</v>
      </c>
      <c r="G194" s="234"/>
      <c r="H194" s="236" t="s">
        <v>19</v>
      </c>
      <c r="I194" s="238"/>
      <c r="J194" s="234"/>
      <c r="K194" s="234"/>
      <c r="L194" s="239"/>
      <c r="M194" s="240"/>
      <c r="N194" s="241"/>
      <c r="O194" s="241"/>
      <c r="P194" s="241"/>
      <c r="Q194" s="241"/>
      <c r="R194" s="241"/>
      <c r="S194" s="241"/>
      <c r="T194" s="242"/>
      <c r="U194" s="13"/>
      <c r="V194" s="13"/>
      <c r="W194" s="13"/>
      <c r="X194" s="13"/>
      <c r="Y194" s="13"/>
      <c r="Z194" s="13"/>
      <c r="AA194" s="13"/>
      <c r="AB194" s="13"/>
      <c r="AC194" s="13"/>
      <c r="AD194" s="13"/>
      <c r="AE194" s="13"/>
      <c r="AT194" s="243" t="s">
        <v>155</v>
      </c>
      <c r="AU194" s="243" t="s">
        <v>80</v>
      </c>
      <c r="AV194" s="13" t="s">
        <v>78</v>
      </c>
      <c r="AW194" s="13" t="s">
        <v>32</v>
      </c>
      <c r="AX194" s="13" t="s">
        <v>71</v>
      </c>
      <c r="AY194" s="243" t="s">
        <v>144</v>
      </c>
    </row>
    <row r="195" s="13" customFormat="1">
      <c r="A195" s="13"/>
      <c r="B195" s="233"/>
      <c r="C195" s="234"/>
      <c r="D195" s="235" t="s">
        <v>155</v>
      </c>
      <c r="E195" s="236" t="s">
        <v>19</v>
      </c>
      <c r="F195" s="237" t="s">
        <v>997</v>
      </c>
      <c r="G195" s="234"/>
      <c r="H195" s="236" t="s">
        <v>19</v>
      </c>
      <c r="I195" s="238"/>
      <c r="J195" s="234"/>
      <c r="K195" s="234"/>
      <c r="L195" s="239"/>
      <c r="M195" s="240"/>
      <c r="N195" s="241"/>
      <c r="O195" s="241"/>
      <c r="P195" s="241"/>
      <c r="Q195" s="241"/>
      <c r="R195" s="241"/>
      <c r="S195" s="241"/>
      <c r="T195" s="242"/>
      <c r="U195" s="13"/>
      <c r="V195" s="13"/>
      <c r="W195" s="13"/>
      <c r="X195" s="13"/>
      <c r="Y195" s="13"/>
      <c r="Z195" s="13"/>
      <c r="AA195" s="13"/>
      <c r="AB195" s="13"/>
      <c r="AC195" s="13"/>
      <c r="AD195" s="13"/>
      <c r="AE195" s="13"/>
      <c r="AT195" s="243" t="s">
        <v>155</v>
      </c>
      <c r="AU195" s="243" t="s">
        <v>80</v>
      </c>
      <c r="AV195" s="13" t="s">
        <v>78</v>
      </c>
      <c r="AW195" s="13" t="s">
        <v>32</v>
      </c>
      <c r="AX195" s="13" t="s">
        <v>71</v>
      </c>
      <c r="AY195" s="243" t="s">
        <v>144</v>
      </c>
    </row>
    <row r="196" s="14" customFormat="1">
      <c r="A196" s="14"/>
      <c r="B196" s="244"/>
      <c r="C196" s="245"/>
      <c r="D196" s="235" t="s">
        <v>155</v>
      </c>
      <c r="E196" s="246" t="s">
        <v>19</v>
      </c>
      <c r="F196" s="247" t="s">
        <v>998</v>
      </c>
      <c r="G196" s="245"/>
      <c r="H196" s="248">
        <v>4.8339999999999996</v>
      </c>
      <c r="I196" s="249"/>
      <c r="J196" s="245"/>
      <c r="K196" s="245"/>
      <c r="L196" s="250"/>
      <c r="M196" s="251"/>
      <c r="N196" s="252"/>
      <c r="O196" s="252"/>
      <c r="P196" s="252"/>
      <c r="Q196" s="252"/>
      <c r="R196" s="252"/>
      <c r="S196" s="252"/>
      <c r="T196" s="253"/>
      <c r="U196" s="14"/>
      <c r="V196" s="14"/>
      <c r="W196" s="14"/>
      <c r="X196" s="14"/>
      <c r="Y196" s="14"/>
      <c r="Z196" s="14"/>
      <c r="AA196" s="14"/>
      <c r="AB196" s="14"/>
      <c r="AC196" s="14"/>
      <c r="AD196" s="14"/>
      <c r="AE196" s="14"/>
      <c r="AT196" s="254" t="s">
        <v>155</v>
      </c>
      <c r="AU196" s="254" t="s">
        <v>80</v>
      </c>
      <c r="AV196" s="14" t="s">
        <v>80</v>
      </c>
      <c r="AW196" s="14" t="s">
        <v>32</v>
      </c>
      <c r="AX196" s="14" t="s">
        <v>71</v>
      </c>
      <c r="AY196" s="254" t="s">
        <v>144</v>
      </c>
    </row>
    <row r="197" s="16" customFormat="1">
      <c r="A197" s="16"/>
      <c r="B197" s="266"/>
      <c r="C197" s="267"/>
      <c r="D197" s="235" t="s">
        <v>155</v>
      </c>
      <c r="E197" s="268" t="s">
        <v>19</v>
      </c>
      <c r="F197" s="269" t="s">
        <v>202</v>
      </c>
      <c r="G197" s="267"/>
      <c r="H197" s="270">
        <v>4.8339999999999996</v>
      </c>
      <c r="I197" s="271"/>
      <c r="J197" s="267"/>
      <c r="K197" s="267"/>
      <c r="L197" s="272"/>
      <c r="M197" s="273"/>
      <c r="N197" s="274"/>
      <c r="O197" s="274"/>
      <c r="P197" s="274"/>
      <c r="Q197" s="274"/>
      <c r="R197" s="274"/>
      <c r="S197" s="274"/>
      <c r="T197" s="275"/>
      <c r="U197" s="16"/>
      <c r="V197" s="16"/>
      <c r="W197" s="16"/>
      <c r="X197" s="16"/>
      <c r="Y197" s="16"/>
      <c r="Z197" s="16"/>
      <c r="AA197" s="16"/>
      <c r="AB197" s="16"/>
      <c r="AC197" s="16"/>
      <c r="AD197" s="16"/>
      <c r="AE197" s="16"/>
      <c r="AT197" s="276" t="s">
        <v>155</v>
      </c>
      <c r="AU197" s="276" t="s">
        <v>80</v>
      </c>
      <c r="AV197" s="16" t="s">
        <v>151</v>
      </c>
      <c r="AW197" s="16" t="s">
        <v>32</v>
      </c>
      <c r="AX197" s="16" t="s">
        <v>78</v>
      </c>
      <c r="AY197" s="276" t="s">
        <v>144</v>
      </c>
    </row>
    <row r="198" s="2" customFormat="1" ht="16.5" customHeight="1">
      <c r="A198" s="40"/>
      <c r="B198" s="41"/>
      <c r="C198" s="215" t="s">
        <v>781</v>
      </c>
      <c r="D198" s="215" t="s">
        <v>146</v>
      </c>
      <c r="E198" s="216" t="s">
        <v>999</v>
      </c>
      <c r="F198" s="217" t="s">
        <v>1000</v>
      </c>
      <c r="G198" s="218" t="s">
        <v>265</v>
      </c>
      <c r="H198" s="219">
        <v>48.335999999999999</v>
      </c>
      <c r="I198" s="220"/>
      <c r="J198" s="221">
        <f>ROUND(I198*H198,2)</f>
        <v>0</v>
      </c>
      <c r="K198" s="217" t="s">
        <v>19</v>
      </c>
      <c r="L198" s="46"/>
      <c r="M198" s="222" t="s">
        <v>19</v>
      </c>
      <c r="N198" s="223" t="s">
        <v>42</v>
      </c>
      <c r="O198" s="86"/>
      <c r="P198" s="224">
        <f>O198*H198</f>
        <v>0</v>
      </c>
      <c r="Q198" s="224">
        <v>0</v>
      </c>
      <c r="R198" s="224">
        <f>Q198*H198</f>
        <v>0</v>
      </c>
      <c r="S198" s="224">
        <v>0</v>
      </c>
      <c r="T198" s="225">
        <f>S198*H198</f>
        <v>0</v>
      </c>
      <c r="U198" s="40"/>
      <c r="V198" s="40"/>
      <c r="W198" s="40"/>
      <c r="X198" s="40"/>
      <c r="Y198" s="40"/>
      <c r="Z198" s="40"/>
      <c r="AA198" s="40"/>
      <c r="AB198" s="40"/>
      <c r="AC198" s="40"/>
      <c r="AD198" s="40"/>
      <c r="AE198" s="40"/>
      <c r="AR198" s="226" t="s">
        <v>151</v>
      </c>
      <c r="AT198" s="226" t="s">
        <v>146</v>
      </c>
      <c r="AU198" s="226" t="s">
        <v>80</v>
      </c>
      <c r="AY198" s="19" t="s">
        <v>144</v>
      </c>
      <c r="BE198" s="227">
        <f>IF(N198="základní",J198,0)</f>
        <v>0</v>
      </c>
      <c r="BF198" s="227">
        <f>IF(N198="snížená",J198,0)</f>
        <v>0</v>
      </c>
      <c r="BG198" s="227">
        <f>IF(N198="zákl. přenesená",J198,0)</f>
        <v>0</v>
      </c>
      <c r="BH198" s="227">
        <f>IF(N198="sníž. přenesená",J198,0)</f>
        <v>0</v>
      </c>
      <c r="BI198" s="227">
        <f>IF(N198="nulová",J198,0)</f>
        <v>0</v>
      </c>
      <c r="BJ198" s="19" t="s">
        <v>78</v>
      </c>
      <c r="BK198" s="227">
        <f>ROUND(I198*H198,2)</f>
        <v>0</v>
      </c>
      <c r="BL198" s="19" t="s">
        <v>151</v>
      </c>
      <c r="BM198" s="226" t="s">
        <v>1001</v>
      </c>
    </row>
    <row r="199" s="13" customFormat="1">
      <c r="A199" s="13"/>
      <c r="B199" s="233"/>
      <c r="C199" s="234"/>
      <c r="D199" s="235" t="s">
        <v>155</v>
      </c>
      <c r="E199" s="236" t="s">
        <v>19</v>
      </c>
      <c r="F199" s="237" t="s">
        <v>944</v>
      </c>
      <c r="G199" s="234"/>
      <c r="H199" s="236" t="s">
        <v>19</v>
      </c>
      <c r="I199" s="238"/>
      <c r="J199" s="234"/>
      <c r="K199" s="234"/>
      <c r="L199" s="239"/>
      <c r="M199" s="240"/>
      <c r="N199" s="241"/>
      <c r="O199" s="241"/>
      <c r="P199" s="241"/>
      <c r="Q199" s="241"/>
      <c r="R199" s="241"/>
      <c r="S199" s="241"/>
      <c r="T199" s="242"/>
      <c r="U199" s="13"/>
      <c r="V199" s="13"/>
      <c r="W199" s="13"/>
      <c r="X199" s="13"/>
      <c r="Y199" s="13"/>
      <c r="Z199" s="13"/>
      <c r="AA199" s="13"/>
      <c r="AB199" s="13"/>
      <c r="AC199" s="13"/>
      <c r="AD199" s="13"/>
      <c r="AE199" s="13"/>
      <c r="AT199" s="243" t="s">
        <v>155</v>
      </c>
      <c r="AU199" s="243" t="s">
        <v>80</v>
      </c>
      <c r="AV199" s="13" t="s">
        <v>78</v>
      </c>
      <c r="AW199" s="13" t="s">
        <v>32</v>
      </c>
      <c r="AX199" s="13" t="s">
        <v>71</v>
      </c>
      <c r="AY199" s="243" t="s">
        <v>144</v>
      </c>
    </row>
    <row r="200" s="13" customFormat="1">
      <c r="A200" s="13"/>
      <c r="B200" s="233"/>
      <c r="C200" s="234"/>
      <c r="D200" s="235" t="s">
        <v>155</v>
      </c>
      <c r="E200" s="236" t="s">
        <v>19</v>
      </c>
      <c r="F200" s="237" t="s">
        <v>945</v>
      </c>
      <c r="G200" s="234"/>
      <c r="H200" s="236" t="s">
        <v>19</v>
      </c>
      <c r="I200" s="238"/>
      <c r="J200" s="234"/>
      <c r="K200" s="234"/>
      <c r="L200" s="239"/>
      <c r="M200" s="240"/>
      <c r="N200" s="241"/>
      <c r="O200" s="241"/>
      <c r="P200" s="241"/>
      <c r="Q200" s="241"/>
      <c r="R200" s="241"/>
      <c r="S200" s="241"/>
      <c r="T200" s="242"/>
      <c r="U200" s="13"/>
      <c r="V200" s="13"/>
      <c r="W200" s="13"/>
      <c r="X200" s="13"/>
      <c r="Y200" s="13"/>
      <c r="Z200" s="13"/>
      <c r="AA200" s="13"/>
      <c r="AB200" s="13"/>
      <c r="AC200" s="13"/>
      <c r="AD200" s="13"/>
      <c r="AE200" s="13"/>
      <c r="AT200" s="243" t="s">
        <v>155</v>
      </c>
      <c r="AU200" s="243" t="s">
        <v>80</v>
      </c>
      <c r="AV200" s="13" t="s">
        <v>78</v>
      </c>
      <c r="AW200" s="13" t="s">
        <v>32</v>
      </c>
      <c r="AX200" s="13" t="s">
        <v>71</v>
      </c>
      <c r="AY200" s="243" t="s">
        <v>144</v>
      </c>
    </row>
    <row r="201" s="14" customFormat="1">
      <c r="A201" s="14"/>
      <c r="B201" s="244"/>
      <c r="C201" s="245"/>
      <c r="D201" s="235" t="s">
        <v>155</v>
      </c>
      <c r="E201" s="246" t="s">
        <v>19</v>
      </c>
      <c r="F201" s="247" t="s">
        <v>1002</v>
      </c>
      <c r="G201" s="245"/>
      <c r="H201" s="248">
        <v>48.335999999999999</v>
      </c>
      <c r="I201" s="249"/>
      <c r="J201" s="245"/>
      <c r="K201" s="245"/>
      <c r="L201" s="250"/>
      <c r="M201" s="251"/>
      <c r="N201" s="252"/>
      <c r="O201" s="252"/>
      <c r="P201" s="252"/>
      <c r="Q201" s="252"/>
      <c r="R201" s="252"/>
      <c r="S201" s="252"/>
      <c r="T201" s="253"/>
      <c r="U201" s="14"/>
      <c r="V201" s="14"/>
      <c r="W201" s="14"/>
      <c r="X201" s="14"/>
      <c r="Y201" s="14"/>
      <c r="Z201" s="14"/>
      <c r="AA201" s="14"/>
      <c r="AB201" s="14"/>
      <c r="AC201" s="14"/>
      <c r="AD201" s="14"/>
      <c r="AE201" s="14"/>
      <c r="AT201" s="254" t="s">
        <v>155</v>
      </c>
      <c r="AU201" s="254" t="s">
        <v>80</v>
      </c>
      <c r="AV201" s="14" t="s">
        <v>80</v>
      </c>
      <c r="AW201" s="14" t="s">
        <v>32</v>
      </c>
      <c r="AX201" s="14" t="s">
        <v>71</v>
      </c>
      <c r="AY201" s="254" t="s">
        <v>144</v>
      </c>
    </row>
    <row r="202" s="16" customFormat="1">
      <c r="A202" s="16"/>
      <c r="B202" s="266"/>
      <c r="C202" s="267"/>
      <c r="D202" s="235" t="s">
        <v>155</v>
      </c>
      <c r="E202" s="268" t="s">
        <v>19</v>
      </c>
      <c r="F202" s="269" t="s">
        <v>202</v>
      </c>
      <c r="G202" s="267"/>
      <c r="H202" s="270">
        <v>48.335999999999999</v>
      </c>
      <c r="I202" s="271"/>
      <c r="J202" s="267"/>
      <c r="K202" s="267"/>
      <c r="L202" s="272"/>
      <c r="M202" s="273"/>
      <c r="N202" s="274"/>
      <c r="O202" s="274"/>
      <c r="P202" s="274"/>
      <c r="Q202" s="274"/>
      <c r="R202" s="274"/>
      <c r="S202" s="274"/>
      <c r="T202" s="275"/>
      <c r="U202" s="16"/>
      <c r="V202" s="16"/>
      <c r="W202" s="16"/>
      <c r="X202" s="16"/>
      <c r="Y202" s="16"/>
      <c r="Z202" s="16"/>
      <c r="AA202" s="16"/>
      <c r="AB202" s="16"/>
      <c r="AC202" s="16"/>
      <c r="AD202" s="16"/>
      <c r="AE202" s="16"/>
      <c r="AT202" s="276" t="s">
        <v>155</v>
      </c>
      <c r="AU202" s="276" t="s">
        <v>80</v>
      </c>
      <c r="AV202" s="16" t="s">
        <v>151</v>
      </c>
      <c r="AW202" s="16" t="s">
        <v>32</v>
      </c>
      <c r="AX202" s="16" t="s">
        <v>78</v>
      </c>
      <c r="AY202" s="276" t="s">
        <v>144</v>
      </c>
    </row>
    <row r="203" s="2" customFormat="1" ht="37.8" customHeight="1">
      <c r="A203" s="40"/>
      <c r="B203" s="41"/>
      <c r="C203" s="215" t="s">
        <v>790</v>
      </c>
      <c r="D203" s="215" t="s">
        <v>146</v>
      </c>
      <c r="E203" s="216" t="s">
        <v>1003</v>
      </c>
      <c r="F203" s="217" t="s">
        <v>1004</v>
      </c>
      <c r="G203" s="218" t="s">
        <v>149</v>
      </c>
      <c r="H203" s="219">
        <v>29.001999999999999</v>
      </c>
      <c r="I203" s="220"/>
      <c r="J203" s="221">
        <f>ROUND(I203*H203,2)</f>
        <v>0</v>
      </c>
      <c r="K203" s="217" t="s">
        <v>150</v>
      </c>
      <c r="L203" s="46"/>
      <c r="M203" s="222" t="s">
        <v>19</v>
      </c>
      <c r="N203" s="223" t="s">
        <v>42</v>
      </c>
      <c r="O203" s="86"/>
      <c r="P203" s="224">
        <f>O203*H203</f>
        <v>0</v>
      </c>
      <c r="Q203" s="224">
        <v>0.00012999999999999999</v>
      </c>
      <c r="R203" s="224">
        <f>Q203*H203</f>
        <v>0.0037702599999999997</v>
      </c>
      <c r="S203" s="224">
        <v>0</v>
      </c>
      <c r="T203" s="225">
        <f>S203*H203</f>
        <v>0</v>
      </c>
      <c r="U203" s="40"/>
      <c r="V203" s="40"/>
      <c r="W203" s="40"/>
      <c r="X203" s="40"/>
      <c r="Y203" s="40"/>
      <c r="Z203" s="40"/>
      <c r="AA203" s="40"/>
      <c r="AB203" s="40"/>
      <c r="AC203" s="40"/>
      <c r="AD203" s="40"/>
      <c r="AE203" s="40"/>
      <c r="AR203" s="226" t="s">
        <v>151</v>
      </c>
      <c r="AT203" s="226" t="s">
        <v>146</v>
      </c>
      <c r="AU203" s="226" t="s">
        <v>80</v>
      </c>
      <c r="AY203" s="19" t="s">
        <v>144</v>
      </c>
      <c r="BE203" s="227">
        <f>IF(N203="základní",J203,0)</f>
        <v>0</v>
      </c>
      <c r="BF203" s="227">
        <f>IF(N203="snížená",J203,0)</f>
        <v>0</v>
      </c>
      <c r="BG203" s="227">
        <f>IF(N203="zákl. přenesená",J203,0)</f>
        <v>0</v>
      </c>
      <c r="BH203" s="227">
        <f>IF(N203="sníž. přenesená",J203,0)</f>
        <v>0</v>
      </c>
      <c r="BI203" s="227">
        <f>IF(N203="nulová",J203,0)</f>
        <v>0</v>
      </c>
      <c r="BJ203" s="19" t="s">
        <v>78</v>
      </c>
      <c r="BK203" s="227">
        <f>ROUND(I203*H203,2)</f>
        <v>0</v>
      </c>
      <c r="BL203" s="19" t="s">
        <v>151</v>
      </c>
      <c r="BM203" s="226" t="s">
        <v>1005</v>
      </c>
    </row>
    <row r="204" s="2" customFormat="1">
      <c r="A204" s="40"/>
      <c r="B204" s="41"/>
      <c r="C204" s="42"/>
      <c r="D204" s="228" t="s">
        <v>153</v>
      </c>
      <c r="E204" s="42"/>
      <c r="F204" s="229" t="s">
        <v>1006</v>
      </c>
      <c r="G204" s="42"/>
      <c r="H204" s="42"/>
      <c r="I204" s="230"/>
      <c r="J204" s="42"/>
      <c r="K204" s="42"/>
      <c r="L204" s="46"/>
      <c r="M204" s="231"/>
      <c r="N204" s="232"/>
      <c r="O204" s="86"/>
      <c r="P204" s="86"/>
      <c r="Q204" s="86"/>
      <c r="R204" s="86"/>
      <c r="S204" s="86"/>
      <c r="T204" s="87"/>
      <c r="U204" s="40"/>
      <c r="V204" s="40"/>
      <c r="W204" s="40"/>
      <c r="X204" s="40"/>
      <c r="Y204" s="40"/>
      <c r="Z204" s="40"/>
      <c r="AA204" s="40"/>
      <c r="AB204" s="40"/>
      <c r="AC204" s="40"/>
      <c r="AD204" s="40"/>
      <c r="AE204" s="40"/>
      <c r="AT204" s="19" t="s">
        <v>153</v>
      </c>
      <c r="AU204" s="19" t="s">
        <v>80</v>
      </c>
    </row>
    <row r="205" s="13" customFormat="1">
      <c r="A205" s="13"/>
      <c r="B205" s="233"/>
      <c r="C205" s="234"/>
      <c r="D205" s="235" t="s">
        <v>155</v>
      </c>
      <c r="E205" s="236" t="s">
        <v>19</v>
      </c>
      <c r="F205" s="237" t="s">
        <v>944</v>
      </c>
      <c r="G205" s="234"/>
      <c r="H205" s="236" t="s">
        <v>19</v>
      </c>
      <c r="I205" s="238"/>
      <c r="J205" s="234"/>
      <c r="K205" s="234"/>
      <c r="L205" s="239"/>
      <c r="M205" s="240"/>
      <c r="N205" s="241"/>
      <c r="O205" s="241"/>
      <c r="P205" s="241"/>
      <c r="Q205" s="241"/>
      <c r="R205" s="241"/>
      <c r="S205" s="241"/>
      <c r="T205" s="242"/>
      <c r="U205" s="13"/>
      <c r="V205" s="13"/>
      <c r="W205" s="13"/>
      <c r="X205" s="13"/>
      <c r="Y205" s="13"/>
      <c r="Z205" s="13"/>
      <c r="AA205" s="13"/>
      <c r="AB205" s="13"/>
      <c r="AC205" s="13"/>
      <c r="AD205" s="13"/>
      <c r="AE205" s="13"/>
      <c r="AT205" s="243" t="s">
        <v>155</v>
      </c>
      <c r="AU205" s="243" t="s">
        <v>80</v>
      </c>
      <c r="AV205" s="13" t="s">
        <v>78</v>
      </c>
      <c r="AW205" s="13" t="s">
        <v>32</v>
      </c>
      <c r="AX205" s="13" t="s">
        <v>71</v>
      </c>
      <c r="AY205" s="243" t="s">
        <v>144</v>
      </c>
    </row>
    <row r="206" s="13" customFormat="1">
      <c r="A206" s="13"/>
      <c r="B206" s="233"/>
      <c r="C206" s="234"/>
      <c r="D206" s="235" t="s">
        <v>155</v>
      </c>
      <c r="E206" s="236" t="s">
        <v>19</v>
      </c>
      <c r="F206" s="237" t="s">
        <v>945</v>
      </c>
      <c r="G206" s="234"/>
      <c r="H206" s="236" t="s">
        <v>19</v>
      </c>
      <c r="I206" s="238"/>
      <c r="J206" s="234"/>
      <c r="K206" s="234"/>
      <c r="L206" s="239"/>
      <c r="M206" s="240"/>
      <c r="N206" s="241"/>
      <c r="O206" s="241"/>
      <c r="P206" s="241"/>
      <c r="Q206" s="241"/>
      <c r="R206" s="241"/>
      <c r="S206" s="241"/>
      <c r="T206" s="242"/>
      <c r="U206" s="13"/>
      <c r="V206" s="13"/>
      <c r="W206" s="13"/>
      <c r="X206" s="13"/>
      <c r="Y206" s="13"/>
      <c r="Z206" s="13"/>
      <c r="AA206" s="13"/>
      <c r="AB206" s="13"/>
      <c r="AC206" s="13"/>
      <c r="AD206" s="13"/>
      <c r="AE206" s="13"/>
      <c r="AT206" s="243" t="s">
        <v>155</v>
      </c>
      <c r="AU206" s="243" t="s">
        <v>80</v>
      </c>
      <c r="AV206" s="13" t="s">
        <v>78</v>
      </c>
      <c r="AW206" s="13" t="s">
        <v>32</v>
      </c>
      <c r="AX206" s="13" t="s">
        <v>71</v>
      </c>
      <c r="AY206" s="243" t="s">
        <v>144</v>
      </c>
    </row>
    <row r="207" s="14" customFormat="1">
      <c r="A207" s="14"/>
      <c r="B207" s="244"/>
      <c r="C207" s="245"/>
      <c r="D207" s="235" t="s">
        <v>155</v>
      </c>
      <c r="E207" s="246" t="s">
        <v>19</v>
      </c>
      <c r="F207" s="247" t="s">
        <v>1007</v>
      </c>
      <c r="G207" s="245"/>
      <c r="H207" s="248">
        <v>29.001999999999999</v>
      </c>
      <c r="I207" s="249"/>
      <c r="J207" s="245"/>
      <c r="K207" s="245"/>
      <c r="L207" s="250"/>
      <c r="M207" s="251"/>
      <c r="N207" s="252"/>
      <c r="O207" s="252"/>
      <c r="P207" s="252"/>
      <c r="Q207" s="252"/>
      <c r="R207" s="252"/>
      <c r="S207" s="252"/>
      <c r="T207" s="253"/>
      <c r="U207" s="14"/>
      <c r="V207" s="14"/>
      <c r="W207" s="14"/>
      <c r="X207" s="14"/>
      <c r="Y207" s="14"/>
      <c r="Z207" s="14"/>
      <c r="AA207" s="14"/>
      <c r="AB207" s="14"/>
      <c r="AC207" s="14"/>
      <c r="AD207" s="14"/>
      <c r="AE207" s="14"/>
      <c r="AT207" s="254" t="s">
        <v>155</v>
      </c>
      <c r="AU207" s="254" t="s">
        <v>80</v>
      </c>
      <c r="AV207" s="14" t="s">
        <v>80</v>
      </c>
      <c r="AW207" s="14" t="s">
        <v>32</v>
      </c>
      <c r="AX207" s="14" t="s">
        <v>71</v>
      </c>
      <c r="AY207" s="254" t="s">
        <v>144</v>
      </c>
    </row>
    <row r="208" s="16" customFormat="1">
      <c r="A208" s="16"/>
      <c r="B208" s="266"/>
      <c r="C208" s="267"/>
      <c r="D208" s="235" t="s">
        <v>155</v>
      </c>
      <c r="E208" s="268" t="s">
        <v>19</v>
      </c>
      <c r="F208" s="269" t="s">
        <v>202</v>
      </c>
      <c r="G208" s="267"/>
      <c r="H208" s="270">
        <v>29.001999999999999</v>
      </c>
      <c r="I208" s="271"/>
      <c r="J208" s="267"/>
      <c r="K208" s="267"/>
      <c r="L208" s="272"/>
      <c r="M208" s="273"/>
      <c r="N208" s="274"/>
      <c r="O208" s="274"/>
      <c r="P208" s="274"/>
      <c r="Q208" s="274"/>
      <c r="R208" s="274"/>
      <c r="S208" s="274"/>
      <c r="T208" s="275"/>
      <c r="U208" s="16"/>
      <c r="V208" s="16"/>
      <c r="W208" s="16"/>
      <c r="X208" s="16"/>
      <c r="Y208" s="16"/>
      <c r="Z208" s="16"/>
      <c r="AA208" s="16"/>
      <c r="AB208" s="16"/>
      <c r="AC208" s="16"/>
      <c r="AD208" s="16"/>
      <c r="AE208" s="16"/>
      <c r="AT208" s="276" t="s">
        <v>155</v>
      </c>
      <c r="AU208" s="276" t="s">
        <v>80</v>
      </c>
      <c r="AV208" s="16" t="s">
        <v>151</v>
      </c>
      <c r="AW208" s="16" t="s">
        <v>32</v>
      </c>
      <c r="AX208" s="16" t="s">
        <v>78</v>
      </c>
      <c r="AY208" s="276" t="s">
        <v>144</v>
      </c>
    </row>
    <row r="209" s="2" customFormat="1" ht="49.05" customHeight="1">
      <c r="A209" s="40"/>
      <c r="B209" s="41"/>
      <c r="C209" s="215" t="s">
        <v>795</v>
      </c>
      <c r="D209" s="215" t="s">
        <v>146</v>
      </c>
      <c r="E209" s="216" t="s">
        <v>830</v>
      </c>
      <c r="F209" s="217" t="s">
        <v>831</v>
      </c>
      <c r="G209" s="218" t="s">
        <v>265</v>
      </c>
      <c r="H209" s="219">
        <v>50</v>
      </c>
      <c r="I209" s="220"/>
      <c r="J209" s="221">
        <f>ROUND(I209*H209,2)</f>
        <v>0</v>
      </c>
      <c r="K209" s="217" t="s">
        <v>150</v>
      </c>
      <c r="L209" s="46"/>
      <c r="M209" s="222" t="s">
        <v>19</v>
      </c>
      <c r="N209" s="223" t="s">
        <v>42</v>
      </c>
      <c r="O209" s="86"/>
      <c r="P209" s="224">
        <f>O209*H209</f>
        <v>0</v>
      </c>
      <c r="Q209" s="224">
        <v>0.0011299999999999999</v>
      </c>
      <c r="R209" s="224">
        <f>Q209*H209</f>
        <v>0.056499999999999995</v>
      </c>
      <c r="S209" s="224">
        <v>0.001</v>
      </c>
      <c r="T209" s="225">
        <f>S209*H209</f>
        <v>0.050000000000000003</v>
      </c>
      <c r="U209" s="40"/>
      <c r="V209" s="40"/>
      <c r="W209" s="40"/>
      <c r="X209" s="40"/>
      <c r="Y209" s="40"/>
      <c r="Z209" s="40"/>
      <c r="AA209" s="40"/>
      <c r="AB209" s="40"/>
      <c r="AC209" s="40"/>
      <c r="AD209" s="40"/>
      <c r="AE209" s="40"/>
      <c r="AR209" s="226" t="s">
        <v>151</v>
      </c>
      <c r="AT209" s="226" t="s">
        <v>146</v>
      </c>
      <c r="AU209" s="226" t="s">
        <v>80</v>
      </c>
      <c r="AY209" s="19" t="s">
        <v>144</v>
      </c>
      <c r="BE209" s="227">
        <f>IF(N209="základní",J209,0)</f>
        <v>0</v>
      </c>
      <c r="BF209" s="227">
        <f>IF(N209="snížená",J209,0)</f>
        <v>0</v>
      </c>
      <c r="BG209" s="227">
        <f>IF(N209="zákl. přenesená",J209,0)</f>
        <v>0</v>
      </c>
      <c r="BH209" s="227">
        <f>IF(N209="sníž. přenesená",J209,0)</f>
        <v>0</v>
      </c>
      <c r="BI209" s="227">
        <f>IF(N209="nulová",J209,0)</f>
        <v>0</v>
      </c>
      <c r="BJ209" s="19" t="s">
        <v>78</v>
      </c>
      <c r="BK209" s="227">
        <f>ROUND(I209*H209,2)</f>
        <v>0</v>
      </c>
      <c r="BL209" s="19" t="s">
        <v>151</v>
      </c>
      <c r="BM209" s="226" t="s">
        <v>1008</v>
      </c>
    </row>
    <row r="210" s="2" customFormat="1">
      <c r="A210" s="40"/>
      <c r="B210" s="41"/>
      <c r="C210" s="42"/>
      <c r="D210" s="228" t="s">
        <v>153</v>
      </c>
      <c r="E210" s="42"/>
      <c r="F210" s="229" t="s">
        <v>833</v>
      </c>
      <c r="G210" s="42"/>
      <c r="H210" s="42"/>
      <c r="I210" s="230"/>
      <c r="J210" s="42"/>
      <c r="K210" s="42"/>
      <c r="L210" s="46"/>
      <c r="M210" s="231"/>
      <c r="N210" s="232"/>
      <c r="O210" s="86"/>
      <c r="P210" s="86"/>
      <c r="Q210" s="86"/>
      <c r="R210" s="86"/>
      <c r="S210" s="86"/>
      <c r="T210" s="87"/>
      <c r="U210" s="40"/>
      <c r="V210" s="40"/>
      <c r="W210" s="40"/>
      <c r="X210" s="40"/>
      <c r="Y210" s="40"/>
      <c r="Z210" s="40"/>
      <c r="AA210" s="40"/>
      <c r="AB210" s="40"/>
      <c r="AC210" s="40"/>
      <c r="AD210" s="40"/>
      <c r="AE210" s="40"/>
      <c r="AT210" s="19" t="s">
        <v>153</v>
      </c>
      <c r="AU210" s="19" t="s">
        <v>80</v>
      </c>
    </row>
    <row r="211" s="13" customFormat="1">
      <c r="A211" s="13"/>
      <c r="B211" s="233"/>
      <c r="C211" s="234"/>
      <c r="D211" s="235" t="s">
        <v>155</v>
      </c>
      <c r="E211" s="236" t="s">
        <v>19</v>
      </c>
      <c r="F211" s="237" t="s">
        <v>944</v>
      </c>
      <c r="G211" s="234"/>
      <c r="H211" s="236" t="s">
        <v>19</v>
      </c>
      <c r="I211" s="238"/>
      <c r="J211" s="234"/>
      <c r="K211" s="234"/>
      <c r="L211" s="239"/>
      <c r="M211" s="240"/>
      <c r="N211" s="241"/>
      <c r="O211" s="241"/>
      <c r="P211" s="241"/>
      <c r="Q211" s="241"/>
      <c r="R211" s="241"/>
      <c r="S211" s="241"/>
      <c r="T211" s="242"/>
      <c r="U211" s="13"/>
      <c r="V211" s="13"/>
      <c r="W211" s="13"/>
      <c r="X211" s="13"/>
      <c r="Y211" s="13"/>
      <c r="Z211" s="13"/>
      <c r="AA211" s="13"/>
      <c r="AB211" s="13"/>
      <c r="AC211" s="13"/>
      <c r="AD211" s="13"/>
      <c r="AE211" s="13"/>
      <c r="AT211" s="243" t="s">
        <v>155</v>
      </c>
      <c r="AU211" s="243" t="s">
        <v>80</v>
      </c>
      <c r="AV211" s="13" t="s">
        <v>78</v>
      </c>
      <c r="AW211" s="13" t="s">
        <v>32</v>
      </c>
      <c r="AX211" s="13" t="s">
        <v>71</v>
      </c>
      <c r="AY211" s="243" t="s">
        <v>144</v>
      </c>
    </row>
    <row r="212" s="14" customFormat="1">
      <c r="A212" s="14"/>
      <c r="B212" s="244"/>
      <c r="C212" s="245"/>
      <c r="D212" s="235" t="s">
        <v>155</v>
      </c>
      <c r="E212" s="246" t="s">
        <v>19</v>
      </c>
      <c r="F212" s="247" t="s">
        <v>1009</v>
      </c>
      <c r="G212" s="245"/>
      <c r="H212" s="248">
        <v>50</v>
      </c>
      <c r="I212" s="249"/>
      <c r="J212" s="245"/>
      <c r="K212" s="245"/>
      <c r="L212" s="250"/>
      <c r="M212" s="251"/>
      <c r="N212" s="252"/>
      <c r="O212" s="252"/>
      <c r="P212" s="252"/>
      <c r="Q212" s="252"/>
      <c r="R212" s="252"/>
      <c r="S212" s="252"/>
      <c r="T212" s="253"/>
      <c r="U212" s="14"/>
      <c r="V212" s="14"/>
      <c r="W212" s="14"/>
      <c r="X212" s="14"/>
      <c r="Y212" s="14"/>
      <c r="Z212" s="14"/>
      <c r="AA212" s="14"/>
      <c r="AB212" s="14"/>
      <c r="AC212" s="14"/>
      <c r="AD212" s="14"/>
      <c r="AE212" s="14"/>
      <c r="AT212" s="254" t="s">
        <v>155</v>
      </c>
      <c r="AU212" s="254" t="s">
        <v>80</v>
      </c>
      <c r="AV212" s="14" t="s">
        <v>80</v>
      </c>
      <c r="AW212" s="14" t="s">
        <v>32</v>
      </c>
      <c r="AX212" s="14" t="s">
        <v>78</v>
      </c>
      <c r="AY212" s="254" t="s">
        <v>144</v>
      </c>
    </row>
    <row r="213" s="2" customFormat="1" ht="24.15" customHeight="1">
      <c r="A213" s="40"/>
      <c r="B213" s="41"/>
      <c r="C213" s="215" t="s">
        <v>799</v>
      </c>
      <c r="D213" s="215" t="s">
        <v>146</v>
      </c>
      <c r="E213" s="216" t="s">
        <v>1010</v>
      </c>
      <c r="F213" s="217" t="s">
        <v>1011</v>
      </c>
      <c r="G213" s="218" t="s">
        <v>265</v>
      </c>
      <c r="H213" s="219">
        <v>25</v>
      </c>
      <c r="I213" s="220"/>
      <c r="J213" s="221">
        <f>ROUND(I213*H213,2)</f>
        <v>0</v>
      </c>
      <c r="K213" s="217" t="s">
        <v>150</v>
      </c>
      <c r="L213" s="46"/>
      <c r="M213" s="222" t="s">
        <v>19</v>
      </c>
      <c r="N213" s="223" t="s">
        <v>42</v>
      </c>
      <c r="O213" s="86"/>
      <c r="P213" s="224">
        <f>O213*H213</f>
        <v>0</v>
      </c>
      <c r="Q213" s="224">
        <v>0</v>
      </c>
      <c r="R213" s="224">
        <f>Q213*H213</f>
        <v>0</v>
      </c>
      <c r="S213" s="224">
        <v>0</v>
      </c>
      <c r="T213" s="225">
        <f>S213*H213</f>
        <v>0</v>
      </c>
      <c r="U213" s="40"/>
      <c r="V213" s="40"/>
      <c r="W213" s="40"/>
      <c r="X213" s="40"/>
      <c r="Y213" s="40"/>
      <c r="Z213" s="40"/>
      <c r="AA213" s="40"/>
      <c r="AB213" s="40"/>
      <c r="AC213" s="40"/>
      <c r="AD213" s="40"/>
      <c r="AE213" s="40"/>
      <c r="AR213" s="226" t="s">
        <v>151</v>
      </c>
      <c r="AT213" s="226" t="s">
        <v>146</v>
      </c>
      <c r="AU213" s="226" t="s">
        <v>80</v>
      </c>
      <c r="AY213" s="19" t="s">
        <v>144</v>
      </c>
      <c r="BE213" s="227">
        <f>IF(N213="základní",J213,0)</f>
        <v>0</v>
      </c>
      <c r="BF213" s="227">
        <f>IF(N213="snížená",J213,0)</f>
        <v>0</v>
      </c>
      <c r="BG213" s="227">
        <f>IF(N213="zákl. přenesená",J213,0)</f>
        <v>0</v>
      </c>
      <c r="BH213" s="227">
        <f>IF(N213="sníž. přenesená",J213,0)</f>
        <v>0</v>
      </c>
      <c r="BI213" s="227">
        <f>IF(N213="nulová",J213,0)</f>
        <v>0</v>
      </c>
      <c r="BJ213" s="19" t="s">
        <v>78</v>
      </c>
      <c r="BK213" s="227">
        <f>ROUND(I213*H213,2)</f>
        <v>0</v>
      </c>
      <c r="BL213" s="19" t="s">
        <v>151</v>
      </c>
      <c r="BM213" s="226" t="s">
        <v>1012</v>
      </c>
    </row>
    <row r="214" s="2" customFormat="1">
      <c r="A214" s="40"/>
      <c r="B214" s="41"/>
      <c r="C214" s="42"/>
      <c r="D214" s="228" t="s">
        <v>153</v>
      </c>
      <c r="E214" s="42"/>
      <c r="F214" s="229" t="s">
        <v>1013</v>
      </c>
      <c r="G214" s="42"/>
      <c r="H214" s="42"/>
      <c r="I214" s="230"/>
      <c r="J214" s="42"/>
      <c r="K214" s="42"/>
      <c r="L214" s="46"/>
      <c r="M214" s="231"/>
      <c r="N214" s="232"/>
      <c r="O214" s="86"/>
      <c r="P214" s="86"/>
      <c r="Q214" s="86"/>
      <c r="R214" s="86"/>
      <c r="S214" s="86"/>
      <c r="T214" s="87"/>
      <c r="U214" s="40"/>
      <c r="V214" s="40"/>
      <c r="W214" s="40"/>
      <c r="X214" s="40"/>
      <c r="Y214" s="40"/>
      <c r="Z214" s="40"/>
      <c r="AA214" s="40"/>
      <c r="AB214" s="40"/>
      <c r="AC214" s="40"/>
      <c r="AD214" s="40"/>
      <c r="AE214" s="40"/>
      <c r="AT214" s="19" t="s">
        <v>153</v>
      </c>
      <c r="AU214" s="19" t="s">
        <v>80</v>
      </c>
    </row>
    <row r="215" s="13" customFormat="1">
      <c r="A215" s="13"/>
      <c r="B215" s="233"/>
      <c r="C215" s="234"/>
      <c r="D215" s="235" t="s">
        <v>155</v>
      </c>
      <c r="E215" s="236" t="s">
        <v>19</v>
      </c>
      <c r="F215" s="237" t="s">
        <v>1014</v>
      </c>
      <c r="G215" s="234"/>
      <c r="H215" s="236" t="s">
        <v>19</v>
      </c>
      <c r="I215" s="238"/>
      <c r="J215" s="234"/>
      <c r="K215" s="234"/>
      <c r="L215" s="239"/>
      <c r="M215" s="240"/>
      <c r="N215" s="241"/>
      <c r="O215" s="241"/>
      <c r="P215" s="241"/>
      <c r="Q215" s="241"/>
      <c r="R215" s="241"/>
      <c r="S215" s="241"/>
      <c r="T215" s="242"/>
      <c r="U215" s="13"/>
      <c r="V215" s="13"/>
      <c r="W215" s="13"/>
      <c r="X215" s="13"/>
      <c r="Y215" s="13"/>
      <c r="Z215" s="13"/>
      <c r="AA215" s="13"/>
      <c r="AB215" s="13"/>
      <c r="AC215" s="13"/>
      <c r="AD215" s="13"/>
      <c r="AE215" s="13"/>
      <c r="AT215" s="243" t="s">
        <v>155</v>
      </c>
      <c r="AU215" s="243" t="s">
        <v>80</v>
      </c>
      <c r="AV215" s="13" t="s">
        <v>78</v>
      </c>
      <c r="AW215" s="13" t="s">
        <v>32</v>
      </c>
      <c r="AX215" s="13" t="s">
        <v>71</v>
      </c>
      <c r="AY215" s="243" t="s">
        <v>144</v>
      </c>
    </row>
    <row r="216" s="14" customFormat="1">
      <c r="A216" s="14"/>
      <c r="B216" s="244"/>
      <c r="C216" s="245"/>
      <c r="D216" s="235" t="s">
        <v>155</v>
      </c>
      <c r="E216" s="246" t="s">
        <v>19</v>
      </c>
      <c r="F216" s="247" t="s">
        <v>1015</v>
      </c>
      <c r="G216" s="245"/>
      <c r="H216" s="248">
        <v>25</v>
      </c>
      <c r="I216" s="249"/>
      <c r="J216" s="245"/>
      <c r="K216" s="245"/>
      <c r="L216" s="250"/>
      <c r="M216" s="251"/>
      <c r="N216" s="252"/>
      <c r="O216" s="252"/>
      <c r="P216" s="252"/>
      <c r="Q216" s="252"/>
      <c r="R216" s="252"/>
      <c r="S216" s="252"/>
      <c r="T216" s="253"/>
      <c r="U216" s="14"/>
      <c r="V216" s="14"/>
      <c r="W216" s="14"/>
      <c r="X216" s="14"/>
      <c r="Y216" s="14"/>
      <c r="Z216" s="14"/>
      <c r="AA216" s="14"/>
      <c r="AB216" s="14"/>
      <c r="AC216" s="14"/>
      <c r="AD216" s="14"/>
      <c r="AE216" s="14"/>
      <c r="AT216" s="254" t="s">
        <v>155</v>
      </c>
      <c r="AU216" s="254" t="s">
        <v>80</v>
      </c>
      <c r="AV216" s="14" t="s">
        <v>80</v>
      </c>
      <c r="AW216" s="14" t="s">
        <v>32</v>
      </c>
      <c r="AX216" s="14" t="s">
        <v>78</v>
      </c>
      <c r="AY216" s="254" t="s">
        <v>144</v>
      </c>
    </row>
    <row r="217" s="2" customFormat="1" ht="16.5" customHeight="1">
      <c r="A217" s="40"/>
      <c r="B217" s="41"/>
      <c r="C217" s="215" t="s">
        <v>805</v>
      </c>
      <c r="D217" s="215" t="s">
        <v>146</v>
      </c>
      <c r="E217" s="216" t="s">
        <v>1016</v>
      </c>
      <c r="F217" s="217" t="s">
        <v>1017</v>
      </c>
      <c r="G217" s="218" t="s">
        <v>96</v>
      </c>
      <c r="H217" s="219">
        <v>0.074999999999999997</v>
      </c>
      <c r="I217" s="220"/>
      <c r="J217" s="221">
        <f>ROUND(I217*H217,2)</f>
        <v>0</v>
      </c>
      <c r="K217" s="217" t="s">
        <v>150</v>
      </c>
      <c r="L217" s="46"/>
      <c r="M217" s="222" t="s">
        <v>19</v>
      </c>
      <c r="N217" s="223" t="s">
        <v>42</v>
      </c>
      <c r="O217" s="86"/>
      <c r="P217" s="224">
        <f>O217*H217</f>
        <v>0</v>
      </c>
      <c r="Q217" s="224">
        <v>1.6372100000000001</v>
      </c>
      <c r="R217" s="224">
        <f>Q217*H217</f>
        <v>0.12279075</v>
      </c>
      <c r="S217" s="224">
        <v>0</v>
      </c>
      <c r="T217" s="225">
        <f>S217*H217</f>
        <v>0</v>
      </c>
      <c r="U217" s="40"/>
      <c r="V217" s="40"/>
      <c r="W217" s="40"/>
      <c r="X217" s="40"/>
      <c r="Y217" s="40"/>
      <c r="Z217" s="40"/>
      <c r="AA217" s="40"/>
      <c r="AB217" s="40"/>
      <c r="AC217" s="40"/>
      <c r="AD217" s="40"/>
      <c r="AE217" s="40"/>
      <c r="AR217" s="226" t="s">
        <v>151</v>
      </c>
      <c r="AT217" s="226" t="s">
        <v>146</v>
      </c>
      <c r="AU217" s="226" t="s">
        <v>80</v>
      </c>
      <c r="AY217" s="19" t="s">
        <v>144</v>
      </c>
      <c r="BE217" s="227">
        <f>IF(N217="základní",J217,0)</f>
        <v>0</v>
      </c>
      <c r="BF217" s="227">
        <f>IF(N217="snížená",J217,0)</f>
        <v>0</v>
      </c>
      <c r="BG217" s="227">
        <f>IF(N217="zákl. přenesená",J217,0)</f>
        <v>0</v>
      </c>
      <c r="BH217" s="227">
        <f>IF(N217="sníž. přenesená",J217,0)</f>
        <v>0</v>
      </c>
      <c r="BI217" s="227">
        <f>IF(N217="nulová",J217,0)</f>
        <v>0</v>
      </c>
      <c r="BJ217" s="19" t="s">
        <v>78</v>
      </c>
      <c r="BK217" s="227">
        <f>ROUND(I217*H217,2)</f>
        <v>0</v>
      </c>
      <c r="BL217" s="19" t="s">
        <v>151</v>
      </c>
      <c r="BM217" s="226" t="s">
        <v>1018</v>
      </c>
    </row>
    <row r="218" s="2" customFormat="1">
      <c r="A218" s="40"/>
      <c r="B218" s="41"/>
      <c r="C218" s="42"/>
      <c r="D218" s="228" t="s">
        <v>153</v>
      </c>
      <c r="E218" s="42"/>
      <c r="F218" s="229" t="s">
        <v>1019</v>
      </c>
      <c r="G218" s="42"/>
      <c r="H218" s="42"/>
      <c r="I218" s="230"/>
      <c r="J218" s="42"/>
      <c r="K218" s="42"/>
      <c r="L218" s="46"/>
      <c r="M218" s="231"/>
      <c r="N218" s="232"/>
      <c r="O218" s="86"/>
      <c r="P218" s="86"/>
      <c r="Q218" s="86"/>
      <c r="R218" s="86"/>
      <c r="S218" s="86"/>
      <c r="T218" s="87"/>
      <c r="U218" s="40"/>
      <c r="V218" s="40"/>
      <c r="W218" s="40"/>
      <c r="X218" s="40"/>
      <c r="Y218" s="40"/>
      <c r="Z218" s="40"/>
      <c r="AA218" s="40"/>
      <c r="AB218" s="40"/>
      <c r="AC218" s="40"/>
      <c r="AD218" s="40"/>
      <c r="AE218" s="40"/>
      <c r="AT218" s="19" t="s">
        <v>153</v>
      </c>
      <c r="AU218" s="19" t="s">
        <v>80</v>
      </c>
    </row>
    <row r="219" s="13" customFormat="1">
      <c r="A219" s="13"/>
      <c r="B219" s="233"/>
      <c r="C219" s="234"/>
      <c r="D219" s="235" t="s">
        <v>155</v>
      </c>
      <c r="E219" s="236" t="s">
        <v>19</v>
      </c>
      <c r="F219" s="237" t="s">
        <v>1014</v>
      </c>
      <c r="G219" s="234"/>
      <c r="H219" s="236" t="s">
        <v>19</v>
      </c>
      <c r="I219" s="238"/>
      <c r="J219" s="234"/>
      <c r="K219" s="234"/>
      <c r="L219" s="239"/>
      <c r="M219" s="240"/>
      <c r="N219" s="241"/>
      <c r="O219" s="241"/>
      <c r="P219" s="241"/>
      <c r="Q219" s="241"/>
      <c r="R219" s="241"/>
      <c r="S219" s="241"/>
      <c r="T219" s="242"/>
      <c r="U219" s="13"/>
      <c r="V219" s="13"/>
      <c r="W219" s="13"/>
      <c r="X219" s="13"/>
      <c r="Y219" s="13"/>
      <c r="Z219" s="13"/>
      <c r="AA219" s="13"/>
      <c r="AB219" s="13"/>
      <c r="AC219" s="13"/>
      <c r="AD219" s="13"/>
      <c r="AE219" s="13"/>
      <c r="AT219" s="243" t="s">
        <v>155</v>
      </c>
      <c r="AU219" s="243" t="s">
        <v>80</v>
      </c>
      <c r="AV219" s="13" t="s">
        <v>78</v>
      </c>
      <c r="AW219" s="13" t="s">
        <v>32</v>
      </c>
      <c r="AX219" s="13" t="s">
        <v>71</v>
      </c>
      <c r="AY219" s="243" t="s">
        <v>144</v>
      </c>
    </row>
    <row r="220" s="13" customFormat="1">
      <c r="A220" s="13"/>
      <c r="B220" s="233"/>
      <c r="C220" s="234"/>
      <c r="D220" s="235" t="s">
        <v>155</v>
      </c>
      <c r="E220" s="236" t="s">
        <v>19</v>
      </c>
      <c r="F220" s="237" t="s">
        <v>1020</v>
      </c>
      <c r="G220" s="234"/>
      <c r="H220" s="236" t="s">
        <v>19</v>
      </c>
      <c r="I220" s="238"/>
      <c r="J220" s="234"/>
      <c r="K220" s="234"/>
      <c r="L220" s="239"/>
      <c r="M220" s="240"/>
      <c r="N220" s="241"/>
      <c r="O220" s="241"/>
      <c r="P220" s="241"/>
      <c r="Q220" s="241"/>
      <c r="R220" s="241"/>
      <c r="S220" s="241"/>
      <c r="T220" s="242"/>
      <c r="U220" s="13"/>
      <c r="V220" s="13"/>
      <c r="W220" s="13"/>
      <c r="X220" s="13"/>
      <c r="Y220" s="13"/>
      <c r="Z220" s="13"/>
      <c r="AA220" s="13"/>
      <c r="AB220" s="13"/>
      <c r="AC220" s="13"/>
      <c r="AD220" s="13"/>
      <c r="AE220" s="13"/>
      <c r="AT220" s="243" t="s">
        <v>155</v>
      </c>
      <c r="AU220" s="243" t="s">
        <v>80</v>
      </c>
      <c r="AV220" s="13" t="s">
        <v>78</v>
      </c>
      <c r="AW220" s="13" t="s">
        <v>32</v>
      </c>
      <c r="AX220" s="13" t="s">
        <v>71</v>
      </c>
      <c r="AY220" s="243" t="s">
        <v>144</v>
      </c>
    </row>
    <row r="221" s="14" customFormat="1">
      <c r="A221" s="14"/>
      <c r="B221" s="244"/>
      <c r="C221" s="245"/>
      <c r="D221" s="235" t="s">
        <v>155</v>
      </c>
      <c r="E221" s="246" t="s">
        <v>19</v>
      </c>
      <c r="F221" s="247" t="s">
        <v>1021</v>
      </c>
      <c r="G221" s="245"/>
      <c r="H221" s="248">
        <v>0.074999999999999997</v>
      </c>
      <c r="I221" s="249"/>
      <c r="J221" s="245"/>
      <c r="K221" s="245"/>
      <c r="L221" s="250"/>
      <c r="M221" s="251"/>
      <c r="N221" s="252"/>
      <c r="O221" s="252"/>
      <c r="P221" s="252"/>
      <c r="Q221" s="252"/>
      <c r="R221" s="252"/>
      <c r="S221" s="252"/>
      <c r="T221" s="253"/>
      <c r="U221" s="14"/>
      <c r="V221" s="14"/>
      <c r="W221" s="14"/>
      <c r="X221" s="14"/>
      <c r="Y221" s="14"/>
      <c r="Z221" s="14"/>
      <c r="AA221" s="14"/>
      <c r="AB221" s="14"/>
      <c r="AC221" s="14"/>
      <c r="AD221" s="14"/>
      <c r="AE221" s="14"/>
      <c r="AT221" s="254" t="s">
        <v>155</v>
      </c>
      <c r="AU221" s="254" t="s">
        <v>80</v>
      </c>
      <c r="AV221" s="14" t="s">
        <v>80</v>
      </c>
      <c r="AW221" s="14" t="s">
        <v>32</v>
      </c>
      <c r="AX221" s="14" t="s">
        <v>78</v>
      </c>
      <c r="AY221" s="254" t="s">
        <v>144</v>
      </c>
    </row>
    <row r="222" s="2" customFormat="1" ht="24.15" customHeight="1">
      <c r="A222" s="40"/>
      <c r="B222" s="41"/>
      <c r="C222" s="215" t="s">
        <v>809</v>
      </c>
      <c r="D222" s="215" t="s">
        <v>146</v>
      </c>
      <c r="E222" s="216" t="s">
        <v>1022</v>
      </c>
      <c r="F222" s="217" t="s">
        <v>1023</v>
      </c>
      <c r="G222" s="218" t="s">
        <v>96</v>
      </c>
      <c r="H222" s="219">
        <v>0.074999999999999997</v>
      </c>
      <c r="I222" s="220"/>
      <c r="J222" s="221">
        <f>ROUND(I222*H222,2)</f>
        <v>0</v>
      </c>
      <c r="K222" s="217" t="s">
        <v>150</v>
      </c>
      <c r="L222" s="46"/>
      <c r="M222" s="222" t="s">
        <v>19</v>
      </c>
      <c r="N222" s="223" t="s">
        <v>42</v>
      </c>
      <c r="O222" s="86"/>
      <c r="P222" s="224">
        <f>O222*H222</f>
        <v>0</v>
      </c>
      <c r="Q222" s="224">
        <v>0</v>
      </c>
      <c r="R222" s="224">
        <f>Q222*H222</f>
        <v>0</v>
      </c>
      <c r="S222" s="224">
        <v>0</v>
      </c>
      <c r="T222" s="225">
        <f>S222*H222</f>
        <v>0</v>
      </c>
      <c r="U222" s="40"/>
      <c r="V222" s="40"/>
      <c r="W222" s="40"/>
      <c r="X222" s="40"/>
      <c r="Y222" s="40"/>
      <c r="Z222" s="40"/>
      <c r="AA222" s="40"/>
      <c r="AB222" s="40"/>
      <c r="AC222" s="40"/>
      <c r="AD222" s="40"/>
      <c r="AE222" s="40"/>
      <c r="AR222" s="226" t="s">
        <v>151</v>
      </c>
      <c r="AT222" s="226" t="s">
        <v>146</v>
      </c>
      <c r="AU222" s="226" t="s">
        <v>80</v>
      </c>
      <c r="AY222" s="19" t="s">
        <v>144</v>
      </c>
      <c r="BE222" s="227">
        <f>IF(N222="základní",J222,0)</f>
        <v>0</v>
      </c>
      <c r="BF222" s="227">
        <f>IF(N222="snížená",J222,0)</f>
        <v>0</v>
      </c>
      <c r="BG222" s="227">
        <f>IF(N222="zákl. přenesená",J222,0)</f>
        <v>0</v>
      </c>
      <c r="BH222" s="227">
        <f>IF(N222="sníž. přenesená",J222,0)</f>
        <v>0</v>
      </c>
      <c r="BI222" s="227">
        <f>IF(N222="nulová",J222,0)</f>
        <v>0</v>
      </c>
      <c r="BJ222" s="19" t="s">
        <v>78</v>
      </c>
      <c r="BK222" s="227">
        <f>ROUND(I222*H222,2)</f>
        <v>0</v>
      </c>
      <c r="BL222" s="19" t="s">
        <v>151</v>
      </c>
      <c r="BM222" s="226" t="s">
        <v>1024</v>
      </c>
    </row>
    <row r="223" s="2" customFormat="1">
      <c r="A223" s="40"/>
      <c r="B223" s="41"/>
      <c r="C223" s="42"/>
      <c r="D223" s="228" t="s">
        <v>153</v>
      </c>
      <c r="E223" s="42"/>
      <c r="F223" s="229" t="s">
        <v>1025</v>
      </c>
      <c r="G223" s="42"/>
      <c r="H223" s="42"/>
      <c r="I223" s="230"/>
      <c r="J223" s="42"/>
      <c r="K223" s="42"/>
      <c r="L223" s="46"/>
      <c r="M223" s="231"/>
      <c r="N223" s="232"/>
      <c r="O223" s="86"/>
      <c r="P223" s="86"/>
      <c r="Q223" s="86"/>
      <c r="R223" s="86"/>
      <c r="S223" s="86"/>
      <c r="T223" s="87"/>
      <c r="U223" s="40"/>
      <c r="V223" s="40"/>
      <c r="W223" s="40"/>
      <c r="X223" s="40"/>
      <c r="Y223" s="40"/>
      <c r="Z223" s="40"/>
      <c r="AA223" s="40"/>
      <c r="AB223" s="40"/>
      <c r="AC223" s="40"/>
      <c r="AD223" s="40"/>
      <c r="AE223" s="40"/>
      <c r="AT223" s="19" t="s">
        <v>153</v>
      </c>
      <c r="AU223" s="19" t="s">
        <v>80</v>
      </c>
    </row>
    <row r="224" s="12" customFormat="1" ht="22.8" customHeight="1">
      <c r="A224" s="12"/>
      <c r="B224" s="199"/>
      <c r="C224" s="200"/>
      <c r="D224" s="201" t="s">
        <v>70</v>
      </c>
      <c r="E224" s="213" t="s">
        <v>729</v>
      </c>
      <c r="F224" s="213" t="s">
        <v>730</v>
      </c>
      <c r="G224" s="200"/>
      <c r="H224" s="200"/>
      <c r="I224" s="203"/>
      <c r="J224" s="214">
        <f>BK224</f>
        <v>0</v>
      </c>
      <c r="K224" s="200"/>
      <c r="L224" s="205"/>
      <c r="M224" s="206"/>
      <c r="N224" s="207"/>
      <c r="O224" s="207"/>
      <c r="P224" s="208">
        <f>SUM(P225:P234)</f>
        <v>0</v>
      </c>
      <c r="Q224" s="207"/>
      <c r="R224" s="208">
        <f>SUM(R225:R234)</f>
        <v>0</v>
      </c>
      <c r="S224" s="207"/>
      <c r="T224" s="209">
        <f>SUM(T225:T234)</f>
        <v>0</v>
      </c>
      <c r="U224" s="12"/>
      <c r="V224" s="12"/>
      <c r="W224" s="12"/>
      <c r="X224" s="12"/>
      <c r="Y224" s="12"/>
      <c r="Z224" s="12"/>
      <c r="AA224" s="12"/>
      <c r="AB224" s="12"/>
      <c r="AC224" s="12"/>
      <c r="AD224" s="12"/>
      <c r="AE224" s="12"/>
      <c r="AR224" s="210" t="s">
        <v>78</v>
      </c>
      <c r="AT224" s="211" t="s">
        <v>70</v>
      </c>
      <c r="AU224" s="211" t="s">
        <v>78</v>
      </c>
      <c r="AY224" s="210" t="s">
        <v>144</v>
      </c>
      <c r="BK224" s="212">
        <f>SUM(BK225:BK234)</f>
        <v>0</v>
      </c>
    </row>
    <row r="225" s="2" customFormat="1" ht="37.8" customHeight="1">
      <c r="A225" s="40"/>
      <c r="B225" s="41"/>
      <c r="C225" s="215" t="s">
        <v>813</v>
      </c>
      <c r="D225" s="215" t="s">
        <v>146</v>
      </c>
      <c r="E225" s="216" t="s">
        <v>1026</v>
      </c>
      <c r="F225" s="217" t="s">
        <v>1027</v>
      </c>
      <c r="G225" s="218" t="s">
        <v>161</v>
      </c>
      <c r="H225" s="219">
        <v>12.637000000000001</v>
      </c>
      <c r="I225" s="220"/>
      <c r="J225" s="221">
        <f>ROUND(I225*H225,2)</f>
        <v>0</v>
      </c>
      <c r="K225" s="217" t="s">
        <v>150</v>
      </c>
      <c r="L225" s="46"/>
      <c r="M225" s="222" t="s">
        <v>19</v>
      </c>
      <c r="N225" s="223" t="s">
        <v>42</v>
      </c>
      <c r="O225" s="86"/>
      <c r="P225" s="224">
        <f>O225*H225</f>
        <v>0</v>
      </c>
      <c r="Q225" s="224">
        <v>0</v>
      </c>
      <c r="R225" s="224">
        <f>Q225*H225</f>
        <v>0</v>
      </c>
      <c r="S225" s="224">
        <v>0</v>
      </c>
      <c r="T225" s="225">
        <f>S225*H225</f>
        <v>0</v>
      </c>
      <c r="U225" s="40"/>
      <c r="V225" s="40"/>
      <c r="W225" s="40"/>
      <c r="X225" s="40"/>
      <c r="Y225" s="40"/>
      <c r="Z225" s="40"/>
      <c r="AA225" s="40"/>
      <c r="AB225" s="40"/>
      <c r="AC225" s="40"/>
      <c r="AD225" s="40"/>
      <c r="AE225" s="40"/>
      <c r="AR225" s="226" t="s">
        <v>151</v>
      </c>
      <c r="AT225" s="226" t="s">
        <v>146</v>
      </c>
      <c r="AU225" s="226" t="s">
        <v>80</v>
      </c>
      <c r="AY225" s="19" t="s">
        <v>144</v>
      </c>
      <c r="BE225" s="227">
        <f>IF(N225="základní",J225,0)</f>
        <v>0</v>
      </c>
      <c r="BF225" s="227">
        <f>IF(N225="snížená",J225,0)</f>
        <v>0</v>
      </c>
      <c r="BG225" s="227">
        <f>IF(N225="zákl. přenesená",J225,0)</f>
        <v>0</v>
      </c>
      <c r="BH225" s="227">
        <f>IF(N225="sníž. přenesená",J225,0)</f>
        <v>0</v>
      </c>
      <c r="BI225" s="227">
        <f>IF(N225="nulová",J225,0)</f>
        <v>0</v>
      </c>
      <c r="BJ225" s="19" t="s">
        <v>78</v>
      </c>
      <c r="BK225" s="227">
        <f>ROUND(I225*H225,2)</f>
        <v>0</v>
      </c>
      <c r="BL225" s="19" t="s">
        <v>151</v>
      </c>
      <c r="BM225" s="226" t="s">
        <v>1028</v>
      </c>
    </row>
    <row r="226" s="2" customFormat="1">
      <c r="A226" s="40"/>
      <c r="B226" s="41"/>
      <c r="C226" s="42"/>
      <c r="D226" s="228" t="s">
        <v>153</v>
      </c>
      <c r="E226" s="42"/>
      <c r="F226" s="229" t="s">
        <v>1029</v>
      </c>
      <c r="G226" s="42"/>
      <c r="H226" s="42"/>
      <c r="I226" s="230"/>
      <c r="J226" s="42"/>
      <c r="K226" s="42"/>
      <c r="L226" s="46"/>
      <c r="M226" s="231"/>
      <c r="N226" s="232"/>
      <c r="O226" s="86"/>
      <c r="P226" s="86"/>
      <c r="Q226" s="86"/>
      <c r="R226" s="86"/>
      <c r="S226" s="86"/>
      <c r="T226" s="87"/>
      <c r="U226" s="40"/>
      <c r="V226" s="40"/>
      <c r="W226" s="40"/>
      <c r="X226" s="40"/>
      <c r="Y226" s="40"/>
      <c r="Z226" s="40"/>
      <c r="AA226" s="40"/>
      <c r="AB226" s="40"/>
      <c r="AC226" s="40"/>
      <c r="AD226" s="40"/>
      <c r="AE226" s="40"/>
      <c r="AT226" s="19" t="s">
        <v>153</v>
      </c>
      <c r="AU226" s="19" t="s">
        <v>80</v>
      </c>
    </row>
    <row r="227" s="2" customFormat="1" ht="33" customHeight="1">
      <c r="A227" s="40"/>
      <c r="B227" s="41"/>
      <c r="C227" s="215" t="s">
        <v>819</v>
      </c>
      <c r="D227" s="215" t="s">
        <v>146</v>
      </c>
      <c r="E227" s="216" t="s">
        <v>737</v>
      </c>
      <c r="F227" s="217" t="s">
        <v>738</v>
      </c>
      <c r="G227" s="218" t="s">
        <v>161</v>
      </c>
      <c r="H227" s="219">
        <v>12.637000000000001</v>
      </c>
      <c r="I227" s="220"/>
      <c r="J227" s="221">
        <f>ROUND(I227*H227,2)</f>
        <v>0</v>
      </c>
      <c r="K227" s="217" t="s">
        <v>150</v>
      </c>
      <c r="L227" s="46"/>
      <c r="M227" s="222" t="s">
        <v>19</v>
      </c>
      <c r="N227" s="223" t="s">
        <v>42</v>
      </c>
      <c r="O227" s="86"/>
      <c r="P227" s="224">
        <f>O227*H227</f>
        <v>0</v>
      </c>
      <c r="Q227" s="224">
        <v>0</v>
      </c>
      <c r="R227" s="224">
        <f>Q227*H227</f>
        <v>0</v>
      </c>
      <c r="S227" s="224">
        <v>0</v>
      </c>
      <c r="T227" s="225">
        <f>S227*H227</f>
        <v>0</v>
      </c>
      <c r="U227" s="40"/>
      <c r="V227" s="40"/>
      <c r="W227" s="40"/>
      <c r="X227" s="40"/>
      <c r="Y227" s="40"/>
      <c r="Z227" s="40"/>
      <c r="AA227" s="40"/>
      <c r="AB227" s="40"/>
      <c r="AC227" s="40"/>
      <c r="AD227" s="40"/>
      <c r="AE227" s="40"/>
      <c r="AR227" s="226" t="s">
        <v>151</v>
      </c>
      <c r="AT227" s="226" t="s">
        <v>146</v>
      </c>
      <c r="AU227" s="226" t="s">
        <v>80</v>
      </c>
      <c r="AY227" s="19" t="s">
        <v>144</v>
      </c>
      <c r="BE227" s="227">
        <f>IF(N227="základní",J227,0)</f>
        <v>0</v>
      </c>
      <c r="BF227" s="227">
        <f>IF(N227="snížená",J227,0)</f>
        <v>0</v>
      </c>
      <c r="BG227" s="227">
        <f>IF(N227="zákl. přenesená",J227,0)</f>
        <v>0</v>
      </c>
      <c r="BH227" s="227">
        <f>IF(N227="sníž. přenesená",J227,0)</f>
        <v>0</v>
      </c>
      <c r="BI227" s="227">
        <f>IF(N227="nulová",J227,0)</f>
        <v>0</v>
      </c>
      <c r="BJ227" s="19" t="s">
        <v>78</v>
      </c>
      <c r="BK227" s="227">
        <f>ROUND(I227*H227,2)</f>
        <v>0</v>
      </c>
      <c r="BL227" s="19" t="s">
        <v>151</v>
      </c>
      <c r="BM227" s="226" t="s">
        <v>1030</v>
      </c>
    </row>
    <row r="228" s="2" customFormat="1">
      <c r="A228" s="40"/>
      <c r="B228" s="41"/>
      <c r="C228" s="42"/>
      <c r="D228" s="228" t="s">
        <v>153</v>
      </c>
      <c r="E228" s="42"/>
      <c r="F228" s="229" t="s">
        <v>740</v>
      </c>
      <c r="G228" s="42"/>
      <c r="H228" s="42"/>
      <c r="I228" s="230"/>
      <c r="J228" s="42"/>
      <c r="K228" s="42"/>
      <c r="L228" s="46"/>
      <c r="M228" s="231"/>
      <c r="N228" s="232"/>
      <c r="O228" s="86"/>
      <c r="P228" s="86"/>
      <c r="Q228" s="86"/>
      <c r="R228" s="86"/>
      <c r="S228" s="86"/>
      <c r="T228" s="87"/>
      <c r="U228" s="40"/>
      <c r="V228" s="40"/>
      <c r="W228" s="40"/>
      <c r="X228" s="40"/>
      <c r="Y228" s="40"/>
      <c r="Z228" s="40"/>
      <c r="AA228" s="40"/>
      <c r="AB228" s="40"/>
      <c r="AC228" s="40"/>
      <c r="AD228" s="40"/>
      <c r="AE228" s="40"/>
      <c r="AT228" s="19" t="s">
        <v>153</v>
      </c>
      <c r="AU228" s="19" t="s">
        <v>80</v>
      </c>
    </row>
    <row r="229" s="2" customFormat="1" ht="44.25" customHeight="1">
      <c r="A229" s="40"/>
      <c r="B229" s="41"/>
      <c r="C229" s="215" t="s">
        <v>1031</v>
      </c>
      <c r="D229" s="215" t="s">
        <v>146</v>
      </c>
      <c r="E229" s="216" t="s">
        <v>742</v>
      </c>
      <c r="F229" s="217" t="s">
        <v>743</v>
      </c>
      <c r="G229" s="218" t="s">
        <v>161</v>
      </c>
      <c r="H229" s="219">
        <v>176.91800000000001</v>
      </c>
      <c r="I229" s="220"/>
      <c r="J229" s="221">
        <f>ROUND(I229*H229,2)</f>
        <v>0</v>
      </c>
      <c r="K229" s="217" t="s">
        <v>150</v>
      </c>
      <c r="L229" s="46"/>
      <c r="M229" s="222" t="s">
        <v>19</v>
      </c>
      <c r="N229" s="223" t="s">
        <v>42</v>
      </c>
      <c r="O229" s="86"/>
      <c r="P229" s="224">
        <f>O229*H229</f>
        <v>0</v>
      </c>
      <c r="Q229" s="224">
        <v>0</v>
      </c>
      <c r="R229" s="224">
        <f>Q229*H229</f>
        <v>0</v>
      </c>
      <c r="S229" s="224">
        <v>0</v>
      </c>
      <c r="T229" s="225">
        <f>S229*H229</f>
        <v>0</v>
      </c>
      <c r="U229" s="40"/>
      <c r="V229" s="40"/>
      <c r="W229" s="40"/>
      <c r="X229" s="40"/>
      <c r="Y229" s="40"/>
      <c r="Z229" s="40"/>
      <c r="AA229" s="40"/>
      <c r="AB229" s="40"/>
      <c r="AC229" s="40"/>
      <c r="AD229" s="40"/>
      <c r="AE229" s="40"/>
      <c r="AR229" s="226" t="s">
        <v>151</v>
      </c>
      <c r="AT229" s="226" t="s">
        <v>146</v>
      </c>
      <c r="AU229" s="226" t="s">
        <v>80</v>
      </c>
      <c r="AY229" s="19" t="s">
        <v>144</v>
      </c>
      <c r="BE229" s="227">
        <f>IF(N229="základní",J229,0)</f>
        <v>0</v>
      </c>
      <c r="BF229" s="227">
        <f>IF(N229="snížená",J229,0)</f>
        <v>0</v>
      </c>
      <c r="BG229" s="227">
        <f>IF(N229="zákl. přenesená",J229,0)</f>
        <v>0</v>
      </c>
      <c r="BH229" s="227">
        <f>IF(N229="sníž. přenesená",J229,0)</f>
        <v>0</v>
      </c>
      <c r="BI229" s="227">
        <f>IF(N229="nulová",J229,0)</f>
        <v>0</v>
      </c>
      <c r="BJ229" s="19" t="s">
        <v>78</v>
      </c>
      <c r="BK229" s="227">
        <f>ROUND(I229*H229,2)</f>
        <v>0</v>
      </c>
      <c r="BL229" s="19" t="s">
        <v>151</v>
      </c>
      <c r="BM229" s="226" t="s">
        <v>1032</v>
      </c>
    </row>
    <row r="230" s="2" customFormat="1">
      <c r="A230" s="40"/>
      <c r="B230" s="41"/>
      <c r="C230" s="42"/>
      <c r="D230" s="228" t="s">
        <v>153</v>
      </c>
      <c r="E230" s="42"/>
      <c r="F230" s="229" t="s">
        <v>745</v>
      </c>
      <c r="G230" s="42"/>
      <c r="H230" s="42"/>
      <c r="I230" s="230"/>
      <c r="J230" s="42"/>
      <c r="K230" s="42"/>
      <c r="L230" s="46"/>
      <c r="M230" s="231"/>
      <c r="N230" s="232"/>
      <c r="O230" s="86"/>
      <c r="P230" s="86"/>
      <c r="Q230" s="86"/>
      <c r="R230" s="86"/>
      <c r="S230" s="86"/>
      <c r="T230" s="87"/>
      <c r="U230" s="40"/>
      <c r="V230" s="40"/>
      <c r="W230" s="40"/>
      <c r="X230" s="40"/>
      <c r="Y230" s="40"/>
      <c r="Z230" s="40"/>
      <c r="AA230" s="40"/>
      <c r="AB230" s="40"/>
      <c r="AC230" s="40"/>
      <c r="AD230" s="40"/>
      <c r="AE230" s="40"/>
      <c r="AT230" s="19" t="s">
        <v>153</v>
      </c>
      <c r="AU230" s="19" t="s">
        <v>80</v>
      </c>
    </row>
    <row r="231" s="14" customFormat="1">
      <c r="A231" s="14"/>
      <c r="B231" s="244"/>
      <c r="C231" s="245"/>
      <c r="D231" s="235" t="s">
        <v>155</v>
      </c>
      <c r="E231" s="245"/>
      <c r="F231" s="247" t="s">
        <v>1033</v>
      </c>
      <c r="G231" s="245"/>
      <c r="H231" s="248">
        <v>176.91800000000001</v>
      </c>
      <c r="I231" s="249"/>
      <c r="J231" s="245"/>
      <c r="K231" s="245"/>
      <c r="L231" s="250"/>
      <c r="M231" s="251"/>
      <c r="N231" s="252"/>
      <c r="O231" s="252"/>
      <c r="P231" s="252"/>
      <c r="Q231" s="252"/>
      <c r="R231" s="252"/>
      <c r="S231" s="252"/>
      <c r="T231" s="253"/>
      <c r="U231" s="14"/>
      <c r="V231" s="14"/>
      <c r="W231" s="14"/>
      <c r="X231" s="14"/>
      <c r="Y231" s="14"/>
      <c r="Z231" s="14"/>
      <c r="AA231" s="14"/>
      <c r="AB231" s="14"/>
      <c r="AC231" s="14"/>
      <c r="AD231" s="14"/>
      <c r="AE231" s="14"/>
      <c r="AT231" s="254" t="s">
        <v>155</v>
      </c>
      <c r="AU231" s="254" t="s">
        <v>80</v>
      </c>
      <c r="AV231" s="14" t="s">
        <v>80</v>
      </c>
      <c r="AW231" s="14" t="s">
        <v>4</v>
      </c>
      <c r="AX231" s="14" t="s">
        <v>78</v>
      </c>
      <c r="AY231" s="254" t="s">
        <v>144</v>
      </c>
    </row>
    <row r="232" s="2" customFormat="1" ht="55.5" customHeight="1">
      <c r="A232" s="40"/>
      <c r="B232" s="41"/>
      <c r="C232" s="215" t="s">
        <v>1034</v>
      </c>
      <c r="D232" s="215" t="s">
        <v>146</v>
      </c>
      <c r="E232" s="216" t="s">
        <v>752</v>
      </c>
      <c r="F232" s="217" t="s">
        <v>753</v>
      </c>
      <c r="G232" s="218" t="s">
        <v>161</v>
      </c>
      <c r="H232" s="219">
        <v>12.637000000000001</v>
      </c>
      <c r="I232" s="220"/>
      <c r="J232" s="221">
        <f>ROUND(I232*H232,2)</f>
        <v>0</v>
      </c>
      <c r="K232" s="217" t="s">
        <v>150</v>
      </c>
      <c r="L232" s="46"/>
      <c r="M232" s="222" t="s">
        <v>19</v>
      </c>
      <c r="N232" s="223" t="s">
        <v>42</v>
      </c>
      <c r="O232" s="86"/>
      <c r="P232" s="224">
        <f>O232*H232</f>
        <v>0</v>
      </c>
      <c r="Q232" s="224">
        <v>0</v>
      </c>
      <c r="R232" s="224">
        <f>Q232*H232</f>
        <v>0</v>
      </c>
      <c r="S232" s="224">
        <v>0</v>
      </c>
      <c r="T232" s="225">
        <f>S232*H232</f>
        <v>0</v>
      </c>
      <c r="U232" s="40"/>
      <c r="V232" s="40"/>
      <c r="W232" s="40"/>
      <c r="X232" s="40"/>
      <c r="Y232" s="40"/>
      <c r="Z232" s="40"/>
      <c r="AA232" s="40"/>
      <c r="AB232" s="40"/>
      <c r="AC232" s="40"/>
      <c r="AD232" s="40"/>
      <c r="AE232" s="40"/>
      <c r="AR232" s="226" t="s">
        <v>151</v>
      </c>
      <c r="AT232" s="226" t="s">
        <v>146</v>
      </c>
      <c r="AU232" s="226" t="s">
        <v>80</v>
      </c>
      <c r="AY232" s="19" t="s">
        <v>144</v>
      </c>
      <c r="BE232" s="227">
        <f>IF(N232="základní",J232,0)</f>
        <v>0</v>
      </c>
      <c r="BF232" s="227">
        <f>IF(N232="snížená",J232,0)</f>
        <v>0</v>
      </c>
      <c r="BG232" s="227">
        <f>IF(N232="zákl. přenesená",J232,0)</f>
        <v>0</v>
      </c>
      <c r="BH232" s="227">
        <f>IF(N232="sníž. přenesená",J232,0)</f>
        <v>0</v>
      </c>
      <c r="BI232" s="227">
        <f>IF(N232="nulová",J232,0)</f>
        <v>0</v>
      </c>
      <c r="BJ232" s="19" t="s">
        <v>78</v>
      </c>
      <c r="BK232" s="227">
        <f>ROUND(I232*H232,2)</f>
        <v>0</v>
      </c>
      <c r="BL232" s="19" t="s">
        <v>151</v>
      </c>
      <c r="BM232" s="226" t="s">
        <v>1035</v>
      </c>
    </row>
    <row r="233" s="2" customFormat="1">
      <c r="A233" s="40"/>
      <c r="B233" s="41"/>
      <c r="C233" s="42"/>
      <c r="D233" s="228" t="s">
        <v>153</v>
      </c>
      <c r="E233" s="42"/>
      <c r="F233" s="229" t="s">
        <v>755</v>
      </c>
      <c r="G233" s="42"/>
      <c r="H233" s="42"/>
      <c r="I233" s="230"/>
      <c r="J233" s="42"/>
      <c r="K233" s="42"/>
      <c r="L233" s="46"/>
      <c r="M233" s="231"/>
      <c r="N233" s="232"/>
      <c r="O233" s="86"/>
      <c r="P233" s="86"/>
      <c r="Q233" s="86"/>
      <c r="R233" s="86"/>
      <c r="S233" s="86"/>
      <c r="T233" s="87"/>
      <c r="U233" s="40"/>
      <c r="V233" s="40"/>
      <c r="W233" s="40"/>
      <c r="X233" s="40"/>
      <c r="Y233" s="40"/>
      <c r="Z233" s="40"/>
      <c r="AA233" s="40"/>
      <c r="AB233" s="40"/>
      <c r="AC233" s="40"/>
      <c r="AD233" s="40"/>
      <c r="AE233" s="40"/>
      <c r="AT233" s="19" t="s">
        <v>153</v>
      </c>
      <c r="AU233" s="19" t="s">
        <v>80</v>
      </c>
    </row>
    <row r="234" s="2" customFormat="1">
      <c r="A234" s="40"/>
      <c r="B234" s="41"/>
      <c r="C234" s="42"/>
      <c r="D234" s="235" t="s">
        <v>316</v>
      </c>
      <c r="E234" s="42"/>
      <c r="F234" s="287" t="s">
        <v>756</v>
      </c>
      <c r="G234" s="42"/>
      <c r="H234" s="42"/>
      <c r="I234" s="230"/>
      <c r="J234" s="42"/>
      <c r="K234" s="42"/>
      <c r="L234" s="46"/>
      <c r="M234" s="231"/>
      <c r="N234" s="232"/>
      <c r="O234" s="86"/>
      <c r="P234" s="86"/>
      <c r="Q234" s="86"/>
      <c r="R234" s="86"/>
      <c r="S234" s="86"/>
      <c r="T234" s="87"/>
      <c r="U234" s="40"/>
      <c r="V234" s="40"/>
      <c r="W234" s="40"/>
      <c r="X234" s="40"/>
      <c r="Y234" s="40"/>
      <c r="Z234" s="40"/>
      <c r="AA234" s="40"/>
      <c r="AB234" s="40"/>
      <c r="AC234" s="40"/>
      <c r="AD234" s="40"/>
      <c r="AE234" s="40"/>
      <c r="AT234" s="19" t="s">
        <v>316</v>
      </c>
      <c r="AU234" s="19" t="s">
        <v>80</v>
      </c>
    </row>
    <row r="235" s="12" customFormat="1" ht="22.8" customHeight="1">
      <c r="A235" s="12"/>
      <c r="B235" s="199"/>
      <c r="C235" s="200"/>
      <c r="D235" s="201" t="s">
        <v>70</v>
      </c>
      <c r="E235" s="213" t="s">
        <v>757</v>
      </c>
      <c r="F235" s="213" t="s">
        <v>758</v>
      </c>
      <c r="G235" s="200"/>
      <c r="H235" s="200"/>
      <c r="I235" s="203"/>
      <c r="J235" s="214">
        <f>BK235</f>
        <v>0</v>
      </c>
      <c r="K235" s="200"/>
      <c r="L235" s="205"/>
      <c r="M235" s="206"/>
      <c r="N235" s="207"/>
      <c r="O235" s="207"/>
      <c r="P235" s="208">
        <f>SUM(P236:P237)</f>
        <v>0</v>
      </c>
      <c r="Q235" s="207"/>
      <c r="R235" s="208">
        <f>SUM(R236:R237)</f>
        <v>0</v>
      </c>
      <c r="S235" s="207"/>
      <c r="T235" s="209">
        <f>SUM(T236:T237)</f>
        <v>0</v>
      </c>
      <c r="U235" s="12"/>
      <c r="V235" s="12"/>
      <c r="W235" s="12"/>
      <c r="X235" s="12"/>
      <c r="Y235" s="12"/>
      <c r="Z235" s="12"/>
      <c r="AA235" s="12"/>
      <c r="AB235" s="12"/>
      <c r="AC235" s="12"/>
      <c r="AD235" s="12"/>
      <c r="AE235" s="12"/>
      <c r="AR235" s="210" t="s">
        <v>78</v>
      </c>
      <c r="AT235" s="211" t="s">
        <v>70</v>
      </c>
      <c r="AU235" s="211" t="s">
        <v>78</v>
      </c>
      <c r="AY235" s="210" t="s">
        <v>144</v>
      </c>
      <c r="BK235" s="212">
        <f>SUM(BK236:BK237)</f>
        <v>0</v>
      </c>
    </row>
    <row r="236" s="2" customFormat="1" ht="55.5" customHeight="1">
      <c r="A236" s="40"/>
      <c r="B236" s="41"/>
      <c r="C236" s="215" t="s">
        <v>1036</v>
      </c>
      <c r="D236" s="215" t="s">
        <v>146</v>
      </c>
      <c r="E236" s="216" t="s">
        <v>880</v>
      </c>
      <c r="F236" s="217" t="s">
        <v>881</v>
      </c>
      <c r="G236" s="218" t="s">
        <v>161</v>
      </c>
      <c r="H236" s="219">
        <v>8.0570000000000004</v>
      </c>
      <c r="I236" s="220"/>
      <c r="J236" s="221">
        <f>ROUND(I236*H236,2)</f>
        <v>0</v>
      </c>
      <c r="K236" s="217" t="s">
        <v>150</v>
      </c>
      <c r="L236" s="46"/>
      <c r="M236" s="222" t="s">
        <v>19</v>
      </c>
      <c r="N236" s="223" t="s">
        <v>42</v>
      </c>
      <c r="O236" s="86"/>
      <c r="P236" s="224">
        <f>O236*H236</f>
        <v>0</v>
      </c>
      <c r="Q236" s="224">
        <v>0</v>
      </c>
      <c r="R236" s="224">
        <f>Q236*H236</f>
        <v>0</v>
      </c>
      <c r="S236" s="224">
        <v>0</v>
      </c>
      <c r="T236" s="225">
        <f>S236*H236</f>
        <v>0</v>
      </c>
      <c r="U236" s="40"/>
      <c r="V236" s="40"/>
      <c r="W236" s="40"/>
      <c r="X236" s="40"/>
      <c r="Y236" s="40"/>
      <c r="Z236" s="40"/>
      <c r="AA236" s="40"/>
      <c r="AB236" s="40"/>
      <c r="AC236" s="40"/>
      <c r="AD236" s="40"/>
      <c r="AE236" s="40"/>
      <c r="AR236" s="226" t="s">
        <v>151</v>
      </c>
      <c r="AT236" s="226" t="s">
        <v>146</v>
      </c>
      <c r="AU236" s="226" t="s">
        <v>80</v>
      </c>
      <c r="AY236" s="19" t="s">
        <v>144</v>
      </c>
      <c r="BE236" s="227">
        <f>IF(N236="základní",J236,0)</f>
        <v>0</v>
      </c>
      <c r="BF236" s="227">
        <f>IF(N236="snížená",J236,0)</f>
        <v>0</v>
      </c>
      <c r="BG236" s="227">
        <f>IF(N236="zákl. přenesená",J236,0)</f>
        <v>0</v>
      </c>
      <c r="BH236" s="227">
        <f>IF(N236="sníž. přenesená",J236,0)</f>
        <v>0</v>
      </c>
      <c r="BI236" s="227">
        <f>IF(N236="nulová",J236,0)</f>
        <v>0</v>
      </c>
      <c r="BJ236" s="19" t="s">
        <v>78</v>
      </c>
      <c r="BK236" s="227">
        <f>ROUND(I236*H236,2)</f>
        <v>0</v>
      </c>
      <c r="BL236" s="19" t="s">
        <v>151</v>
      </c>
      <c r="BM236" s="226" t="s">
        <v>1037</v>
      </c>
    </row>
    <row r="237" s="2" customFormat="1">
      <c r="A237" s="40"/>
      <c r="B237" s="41"/>
      <c r="C237" s="42"/>
      <c r="D237" s="228" t="s">
        <v>153</v>
      </c>
      <c r="E237" s="42"/>
      <c r="F237" s="229" t="s">
        <v>883</v>
      </c>
      <c r="G237" s="42"/>
      <c r="H237" s="42"/>
      <c r="I237" s="230"/>
      <c r="J237" s="42"/>
      <c r="K237" s="42"/>
      <c r="L237" s="46"/>
      <c r="M237" s="231"/>
      <c r="N237" s="232"/>
      <c r="O237" s="86"/>
      <c r="P237" s="86"/>
      <c r="Q237" s="86"/>
      <c r="R237" s="86"/>
      <c r="S237" s="86"/>
      <c r="T237" s="87"/>
      <c r="U237" s="40"/>
      <c r="V237" s="40"/>
      <c r="W237" s="40"/>
      <c r="X237" s="40"/>
      <c r="Y237" s="40"/>
      <c r="Z237" s="40"/>
      <c r="AA237" s="40"/>
      <c r="AB237" s="40"/>
      <c r="AC237" s="40"/>
      <c r="AD237" s="40"/>
      <c r="AE237" s="40"/>
      <c r="AT237" s="19" t="s">
        <v>153</v>
      </c>
      <c r="AU237" s="19" t="s">
        <v>80</v>
      </c>
    </row>
    <row r="238" s="12" customFormat="1" ht="25.92" customHeight="1">
      <c r="A238" s="12"/>
      <c r="B238" s="199"/>
      <c r="C238" s="200"/>
      <c r="D238" s="201" t="s">
        <v>70</v>
      </c>
      <c r="E238" s="202" t="s">
        <v>764</v>
      </c>
      <c r="F238" s="202" t="s">
        <v>765</v>
      </c>
      <c r="G238" s="200"/>
      <c r="H238" s="200"/>
      <c r="I238" s="203"/>
      <c r="J238" s="204">
        <f>BK238</f>
        <v>0</v>
      </c>
      <c r="K238" s="200"/>
      <c r="L238" s="205"/>
      <c r="M238" s="206"/>
      <c r="N238" s="207"/>
      <c r="O238" s="207"/>
      <c r="P238" s="208">
        <f>P239</f>
        <v>0</v>
      </c>
      <c r="Q238" s="207"/>
      <c r="R238" s="208">
        <f>R239</f>
        <v>0.072430499999999995</v>
      </c>
      <c r="S238" s="207"/>
      <c r="T238" s="209">
        <f>T239</f>
        <v>0</v>
      </c>
      <c r="U238" s="12"/>
      <c r="V238" s="12"/>
      <c r="W238" s="12"/>
      <c r="X238" s="12"/>
      <c r="Y238" s="12"/>
      <c r="Z238" s="12"/>
      <c r="AA238" s="12"/>
      <c r="AB238" s="12"/>
      <c r="AC238" s="12"/>
      <c r="AD238" s="12"/>
      <c r="AE238" s="12"/>
      <c r="AR238" s="210" t="s">
        <v>80</v>
      </c>
      <c r="AT238" s="211" t="s">
        <v>70</v>
      </c>
      <c r="AU238" s="211" t="s">
        <v>71</v>
      </c>
      <c r="AY238" s="210" t="s">
        <v>144</v>
      </c>
      <c r="BK238" s="212">
        <f>BK239</f>
        <v>0</v>
      </c>
    </row>
    <row r="239" s="12" customFormat="1" ht="22.8" customHeight="1">
      <c r="A239" s="12"/>
      <c r="B239" s="199"/>
      <c r="C239" s="200"/>
      <c r="D239" s="201" t="s">
        <v>70</v>
      </c>
      <c r="E239" s="213" t="s">
        <v>817</v>
      </c>
      <c r="F239" s="213" t="s">
        <v>818</v>
      </c>
      <c r="G239" s="200"/>
      <c r="H239" s="200"/>
      <c r="I239" s="203"/>
      <c r="J239" s="214">
        <f>BK239</f>
        <v>0</v>
      </c>
      <c r="K239" s="200"/>
      <c r="L239" s="205"/>
      <c r="M239" s="206"/>
      <c r="N239" s="207"/>
      <c r="O239" s="207"/>
      <c r="P239" s="208">
        <f>SUM(P240:P277)</f>
        <v>0</v>
      </c>
      <c r="Q239" s="207"/>
      <c r="R239" s="208">
        <f>SUM(R240:R277)</f>
        <v>0.072430499999999995</v>
      </c>
      <c r="S239" s="207"/>
      <c r="T239" s="209">
        <f>SUM(T240:T277)</f>
        <v>0</v>
      </c>
      <c r="U239" s="12"/>
      <c r="V239" s="12"/>
      <c r="W239" s="12"/>
      <c r="X239" s="12"/>
      <c r="Y239" s="12"/>
      <c r="Z239" s="12"/>
      <c r="AA239" s="12"/>
      <c r="AB239" s="12"/>
      <c r="AC239" s="12"/>
      <c r="AD239" s="12"/>
      <c r="AE239" s="12"/>
      <c r="AR239" s="210" t="s">
        <v>80</v>
      </c>
      <c r="AT239" s="211" t="s">
        <v>70</v>
      </c>
      <c r="AU239" s="211" t="s">
        <v>78</v>
      </c>
      <c r="AY239" s="210" t="s">
        <v>144</v>
      </c>
      <c r="BK239" s="212">
        <f>SUM(BK240:BK277)</f>
        <v>0</v>
      </c>
    </row>
    <row r="240" s="2" customFormat="1" ht="37.8" customHeight="1">
      <c r="A240" s="40"/>
      <c r="B240" s="41"/>
      <c r="C240" s="215" t="s">
        <v>1038</v>
      </c>
      <c r="D240" s="215" t="s">
        <v>146</v>
      </c>
      <c r="E240" s="216" t="s">
        <v>1039</v>
      </c>
      <c r="F240" s="217" t="s">
        <v>1040</v>
      </c>
      <c r="G240" s="218" t="s">
        <v>265</v>
      </c>
      <c r="H240" s="219">
        <v>73.439999999999998</v>
      </c>
      <c r="I240" s="220"/>
      <c r="J240" s="221">
        <f>ROUND(I240*H240,2)</f>
        <v>0</v>
      </c>
      <c r="K240" s="217" t="s">
        <v>150</v>
      </c>
      <c r="L240" s="46"/>
      <c r="M240" s="222" t="s">
        <v>19</v>
      </c>
      <c r="N240" s="223" t="s">
        <v>42</v>
      </c>
      <c r="O240" s="86"/>
      <c r="P240" s="224">
        <f>O240*H240</f>
        <v>0</v>
      </c>
      <c r="Q240" s="224">
        <v>0</v>
      </c>
      <c r="R240" s="224">
        <f>Q240*H240</f>
        <v>0</v>
      </c>
      <c r="S240" s="224">
        <v>0</v>
      </c>
      <c r="T240" s="225">
        <f>S240*H240</f>
        <v>0</v>
      </c>
      <c r="U240" s="40"/>
      <c r="V240" s="40"/>
      <c r="W240" s="40"/>
      <c r="X240" s="40"/>
      <c r="Y240" s="40"/>
      <c r="Z240" s="40"/>
      <c r="AA240" s="40"/>
      <c r="AB240" s="40"/>
      <c r="AC240" s="40"/>
      <c r="AD240" s="40"/>
      <c r="AE240" s="40"/>
      <c r="AR240" s="226" t="s">
        <v>271</v>
      </c>
      <c r="AT240" s="226" t="s">
        <v>146</v>
      </c>
      <c r="AU240" s="226" t="s">
        <v>80</v>
      </c>
      <c r="AY240" s="19" t="s">
        <v>144</v>
      </c>
      <c r="BE240" s="227">
        <f>IF(N240="základní",J240,0)</f>
        <v>0</v>
      </c>
      <c r="BF240" s="227">
        <f>IF(N240="snížená",J240,0)</f>
        <v>0</v>
      </c>
      <c r="BG240" s="227">
        <f>IF(N240="zákl. přenesená",J240,0)</f>
        <v>0</v>
      </c>
      <c r="BH240" s="227">
        <f>IF(N240="sníž. přenesená",J240,0)</f>
        <v>0</v>
      </c>
      <c r="BI240" s="227">
        <f>IF(N240="nulová",J240,0)</f>
        <v>0</v>
      </c>
      <c r="BJ240" s="19" t="s">
        <v>78</v>
      </c>
      <c r="BK240" s="227">
        <f>ROUND(I240*H240,2)</f>
        <v>0</v>
      </c>
      <c r="BL240" s="19" t="s">
        <v>271</v>
      </c>
      <c r="BM240" s="226" t="s">
        <v>1041</v>
      </c>
    </row>
    <row r="241" s="2" customFormat="1">
      <c r="A241" s="40"/>
      <c r="B241" s="41"/>
      <c r="C241" s="42"/>
      <c r="D241" s="228" t="s">
        <v>153</v>
      </c>
      <c r="E241" s="42"/>
      <c r="F241" s="229" t="s">
        <v>1042</v>
      </c>
      <c r="G241" s="42"/>
      <c r="H241" s="42"/>
      <c r="I241" s="230"/>
      <c r="J241" s="42"/>
      <c r="K241" s="42"/>
      <c r="L241" s="46"/>
      <c r="M241" s="231"/>
      <c r="N241" s="232"/>
      <c r="O241" s="86"/>
      <c r="P241" s="86"/>
      <c r="Q241" s="86"/>
      <c r="R241" s="86"/>
      <c r="S241" s="86"/>
      <c r="T241" s="87"/>
      <c r="U241" s="40"/>
      <c r="V241" s="40"/>
      <c r="W241" s="40"/>
      <c r="X241" s="40"/>
      <c r="Y241" s="40"/>
      <c r="Z241" s="40"/>
      <c r="AA241" s="40"/>
      <c r="AB241" s="40"/>
      <c r="AC241" s="40"/>
      <c r="AD241" s="40"/>
      <c r="AE241" s="40"/>
      <c r="AT241" s="19" t="s">
        <v>153</v>
      </c>
      <c r="AU241" s="19" t="s">
        <v>80</v>
      </c>
    </row>
    <row r="242" s="13" customFormat="1">
      <c r="A242" s="13"/>
      <c r="B242" s="233"/>
      <c r="C242" s="234"/>
      <c r="D242" s="235" t="s">
        <v>155</v>
      </c>
      <c r="E242" s="236" t="s">
        <v>19</v>
      </c>
      <c r="F242" s="237" t="s">
        <v>1043</v>
      </c>
      <c r="G242" s="234"/>
      <c r="H242" s="236" t="s">
        <v>19</v>
      </c>
      <c r="I242" s="238"/>
      <c r="J242" s="234"/>
      <c r="K242" s="234"/>
      <c r="L242" s="239"/>
      <c r="M242" s="240"/>
      <c r="N242" s="241"/>
      <c r="O242" s="241"/>
      <c r="P242" s="241"/>
      <c r="Q242" s="241"/>
      <c r="R242" s="241"/>
      <c r="S242" s="241"/>
      <c r="T242" s="242"/>
      <c r="U242" s="13"/>
      <c r="V242" s="13"/>
      <c r="W242" s="13"/>
      <c r="X242" s="13"/>
      <c r="Y242" s="13"/>
      <c r="Z242" s="13"/>
      <c r="AA242" s="13"/>
      <c r="AB242" s="13"/>
      <c r="AC242" s="13"/>
      <c r="AD242" s="13"/>
      <c r="AE242" s="13"/>
      <c r="AT242" s="243" t="s">
        <v>155</v>
      </c>
      <c r="AU242" s="243" t="s">
        <v>80</v>
      </c>
      <c r="AV242" s="13" t="s">
        <v>78</v>
      </c>
      <c r="AW242" s="13" t="s">
        <v>32</v>
      </c>
      <c r="AX242" s="13" t="s">
        <v>71</v>
      </c>
      <c r="AY242" s="243" t="s">
        <v>144</v>
      </c>
    </row>
    <row r="243" s="14" customFormat="1">
      <c r="A243" s="14"/>
      <c r="B243" s="244"/>
      <c r="C243" s="245"/>
      <c r="D243" s="235" t="s">
        <v>155</v>
      </c>
      <c r="E243" s="246" t="s">
        <v>19</v>
      </c>
      <c r="F243" s="247" t="s">
        <v>1044</v>
      </c>
      <c r="G243" s="245"/>
      <c r="H243" s="248">
        <v>7.5199999999999996</v>
      </c>
      <c r="I243" s="249"/>
      <c r="J243" s="245"/>
      <c r="K243" s="245"/>
      <c r="L243" s="250"/>
      <c r="M243" s="251"/>
      <c r="N243" s="252"/>
      <c r="O243" s="252"/>
      <c r="P243" s="252"/>
      <c r="Q243" s="252"/>
      <c r="R243" s="252"/>
      <c r="S243" s="252"/>
      <c r="T243" s="253"/>
      <c r="U243" s="14"/>
      <c r="V243" s="14"/>
      <c r="W243" s="14"/>
      <c r="X243" s="14"/>
      <c r="Y243" s="14"/>
      <c r="Z243" s="14"/>
      <c r="AA243" s="14"/>
      <c r="AB243" s="14"/>
      <c r="AC243" s="14"/>
      <c r="AD243" s="14"/>
      <c r="AE243" s="14"/>
      <c r="AT243" s="254" t="s">
        <v>155</v>
      </c>
      <c r="AU243" s="254" t="s">
        <v>80</v>
      </c>
      <c r="AV243" s="14" t="s">
        <v>80</v>
      </c>
      <c r="AW243" s="14" t="s">
        <v>32</v>
      </c>
      <c r="AX243" s="14" t="s">
        <v>71</v>
      </c>
      <c r="AY243" s="254" t="s">
        <v>144</v>
      </c>
    </row>
    <row r="244" s="14" customFormat="1">
      <c r="A244" s="14"/>
      <c r="B244" s="244"/>
      <c r="C244" s="245"/>
      <c r="D244" s="235" t="s">
        <v>155</v>
      </c>
      <c r="E244" s="246" t="s">
        <v>19</v>
      </c>
      <c r="F244" s="247" t="s">
        <v>1045</v>
      </c>
      <c r="G244" s="245"/>
      <c r="H244" s="248">
        <v>15.92</v>
      </c>
      <c r="I244" s="249"/>
      <c r="J244" s="245"/>
      <c r="K244" s="245"/>
      <c r="L244" s="250"/>
      <c r="M244" s="251"/>
      <c r="N244" s="252"/>
      <c r="O244" s="252"/>
      <c r="P244" s="252"/>
      <c r="Q244" s="252"/>
      <c r="R244" s="252"/>
      <c r="S244" s="252"/>
      <c r="T244" s="253"/>
      <c r="U244" s="14"/>
      <c r="V244" s="14"/>
      <c r="W244" s="14"/>
      <c r="X244" s="14"/>
      <c r="Y244" s="14"/>
      <c r="Z244" s="14"/>
      <c r="AA244" s="14"/>
      <c r="AB244" s="14"/>
      <c r="AC244" s="14"/>
      <c r="AD244" s="14"/>
      <c r="AE244" s="14"/>
      <c r="AT244" s="254" t="s">
        <v>155</v>
      </c>
      <c r="AU244" s="254" t="s">
        <v>80</v>
      </c>
      <c r="AV244" s="14" t="s">
        <v>80</v>
      </c>
      <c r="AW244" s="14" t="s">
        <v>32</v>
      </c>
      <c r="AX244" s="14" t="s">
        <v>71</v>
      </c>
      <c r="AY244" s="254" t="s">
        <v>144</v>
      </c>
    </row>
    <row r="245" s="15" customFormat="1">
      <c r="A245" s="15"/>
      <c r="B245" s="255"/>
      <c r="C245" s="256"/>
      <c r="D245" s="235" t="s">
        <v>155</v>
      </c>
      <c r="E245" s="257" t="s">
        <v>19</v>
      </c>
      <c r="F245" s="258" t="s">
        <v>189</v>
      </c>
      <c r="G245" s="256"/>
      <c r="H245" s="259">
        <v>23.440000000000001</v>
      </c>
      <c r="I245" s="260"/>
      <c r="J245" s="256"/>
      <c r="K245" s="256"/>
      <c r="L245" s="261"/>
      <c r="M245" s="262"/>
      <c r="N245" s="263"/>
      <c r="O245" s="263"/>
      <c r="P245" s="263"/>
      <c r="Q245" s="263"/>
      <c r="R245" s="263"/>
      <c r="S245" s="263"/>
      <c r="T245" s="264"/>
      <c r="U245" s="15"/>
      <c r="V245" s="15"/>
      <c r="W245" s="15"/>
      <c r="X245" s="15"/>
      <c r="Y245" s="15"/>
      <c r="Z245" s="15"/>
      <c r="AA245" s="15"/>
      <c r="AB245" s="15"/>
      <c r="AC245" s="15"/>
      <c r="AD245" s="15"/>
      <c r="AE245" s="15"/>
      <c r="AT245" s="265" t="s">
        <v>155</v>
      </c>
      <c r="AU245" s="265" t="s">
        <v>80</v>
      </c>
      <c r="AV245" s="15" t="s">
        <v>164</v>
      </c>
      <c r="AW245" s="15" t="s">
        <v>32</v>
      </c>
      <c r="AX245" s="15" t="s">
        <v>71</v>
      </c>
      <c r="AY245" s="265" t="s">
        <v>144</v>
      </c>
    </row>
    <row r="246" s="13" customFormat="1">
      <c r="A246" s="13"/>
      <c r="B246" s="233"/>
      <c r="C246" s="234"/>
      <c r="D246" s="235" t="s">
        <v>155</v>
      </c>
      <c r="E246" s="236" t="s">
        <v>19</v>
      </c>
      <c r="F246" s="237" t="s">
        <v>1046</v>
      </c>
      <c r="G246" s="234"/>
      <c r="H246" s="236" t="s">
        <v>19</v>
      </c>
      <c r="I246" s="238"/>
      <c r="J246" s="234"/>
      <c r="K246" s="234"/>
      <c r="L246" s="239"/>
      <c r="M246" s="240"/>
      <c r="N246" s="241"/>
      <c r="O246" s="241"/>
      <c r="P246" s="241"/>
      <c r="Q246" s="241"/>
      <c r="R246" s="241"/>
      <c r="S246" s="241"/>
      <c r="T246" s="242"/>
      <c r="U246" s="13"/>
      <c r="V246" s="13"/>
      <c r="W246" s="13"/>
      <c r="X246" s="13"/>
      <c r="Y246" s="13"/>
      <c r="Z246" s="13"/>
      <c r="AA246" s="13"/>
      <c r="AB246" s="13"/>
      <c r="AC246" s="13"/>
      <c r="AD246" s="13"/>
      <c r="AE246" s="13"/>
      <c r="AT246" s="243" t="s">
        <v>155</v>
      </c>
      <c r="AU246" s="243" t="s">
        <v>80</v>
      </c>
      <c r="AV246" s="13" t="s">
        <v>78</v>
      </c>
      <c r="AW246" s="13" t="s">
        <v>32</v>
      </c>
      <c r="AX246" s="13" t="s">
        <v>71</v>
      </c>
      <c r="AY246" s="243" t="s">
        <v>144</v>
      </c>
    </row>
    <row r="247" s="14" customFormat="1">
      <c r="A247" s="14"/>
      <c r="B247" s="244"/>
      <c r="C247" s="245"/>
      <c r="D247" s="235" t="s">
        <v>155</v>
      </c>
      <c r="E247" s="246" t="s">
        <v>19</v>
      </c>
      <c r="F247" s="247" t="s">
        <v>1047</v>
      </c>
      <c r="G247" s="245"/>
      <c r="H247" s="248">
        <v>50</v>
      </c>
      <c r="I247" s="249"/>
      <c r="J247" s="245"/>
      <c r="K247" s="245"/>
      <c r="L247" s="250"/>
      <c r="M247" s="251"/>
      <c r="N247" s="252"/>
      <c r="O247" s="252"/>
      <c r="P247" s="252"/>
      <c r="Q247" s="252"/>
      <c r="R247" s="252"/>
      <c r="S247" s="252"/>
      <c r="T247" s="253"/>
      <c r="U247" s="14"/>
      <c r="V247" s="14"/>
      <c r="W247" s="14"/>
      <c r="X247" s="14"/>
      <c r="Y247" s="14"/>
      <c r="Z247" s="14"/>
      <c r="AA247" s="14"/>
      <c r="AB247" s="14"/>
      <c r="AC247" s="14"/>
      <c r="AD247" s="14"/>
      <c r="AE247" s="14"/>
      <c r="AT247" s="254" t="s">
        <v>155</v>
      </c>
      <c r="AU247" s="254" t="s">
        <v>80</v>
      </c>
      <c r="AV247" s="14" t="s">
        <v>80</v>
      </c>
      <c r="AW247" s="14" t="s">
        <v>32</v>
      </c>
      <c r="AX247" s="14" t="s">
        <v>71</v>
      </c>
      <c r="AY247" s="254" t="s">
        <v>144</v>
      </c>
    </row>
    <row r="248" s="15" customFormat="1">
      <c r="A248" s="15"/>
      <c r="B248" s="255"/>
      <c r="C248" s="256"/>
      <c r="D248" s="235" t="s">
        <v>155</v>
      </c>
      <c r="E248" s="257" t="s">
        <v>19</v>
      </c>
      <c r="F248" s="258" t="s">
        <v>189</v>
      </c>
      <c r="G248" s="256"/>
      <c r="H248" s="259">
        <v>50</v>
      </c>
      <c r="I248" s="260"/>
      <c r="J248" s="256"/>
      <c r="K248" s="256"/>
      <c r="L248" s="261"/>
      <c r="M248" s="262"/>
      <c r="N248" s="263"/>
      <c r="O248" s="263"/>
      <c r="P248" s="263"/>
      <c r="Q248" s="263"/>
      <c r="R248" s="263"/>
      <c r="S248" s="263"/>
      <c r="T248" s="264"/>
      <c r="U248" s="15"/>
      <c r="V248" s="15"/>
      <c r="W248" s="15"/>
      <c r="X248" s="15"/>
      <c r="Y248" s="15"/>
      <c r="Z248" s="15"/>
      <c r="AA248" s="15"/>
      <c r="AB248" s="15"/>
      <c r="AC248" s="15"/>
      <c r="AD248" s="15"/>
      <c r="AE248" s="15"/>
      <c r="AT248" s="265" t="s">
        <v>155</v>
      </c>
      <c r="AU248" s="265" t="s">
        <v>80</v>
      </c>
      <c r="AV248" s="15" t="s">
        <v>164</v>
      </c>
      <c r="AW248" s="15" t="s">
        <v>32</v>
      </c>
      <c r="AX248" s="15" t="s">
        <v>71</v>
      </c>
      <c r="AY248" s="265" t="s">
        <v>144</v>
      </c>
    </row>
    <row r="249" s="16" customFormat="1">
      <c r="A249" s="16"/>
      <c r="B249" s="266"/>
      <c r="C249" s="267"/>
      <c r="D249" s="235" t="s">
        <v>155</v>
      </c>
      <c r="E249" s="268" t="s">
        <v>19</v>
      </c>
      <c r="F249" s="269" t="s">
        <v>202</v>
      </c>
      <c r="G249" s="267"/>
      <c r="H249" s="270">
        <v>73.439999999999998</v>
      </c>
      <c r="I249" s="271"/>
      <c r="J249" s="267"/>
      <c r="K249" s="267"/>
      <c r="L249" s="272"/>
      <c r="M249" s="273"/>
      <c r="N249" s="274"/>
      <c r="O249" s="274"/>
      <c r="P249" s="274"/>
      <c r="Q249" s="274"/>
      <c r="R249" s="274"/>
      <c r="S249" s="274"/>
      <c r="T249" s="275"/>
      <c r="U249" s="16"/>
      <c r="V249" s="16"/>
      <c r="W249" s="16"/>
      <c r="X249" s="16"/>
      <c r="Y249" s="16"/>
      <c r="Z249" s="16"/>
      <c r="AA249" s="16"/>
      <c r="AB249" s="16"/>
      <c r="AC249" s="16"/>
      <c r="AD249" s="16"/>
      <c r="AE249" s="16"/>
      <c r="AT249" s="276" t="s">
        <v>155</v>
      </c>
      <c r="AU249" s="276" t="s">
        <v>80</v>
      </c>
      <c r="AV249" s="16" t="s">
        <v>151</v>
      </c>
      <c r="AW249" s="16" t="s">
        <v>32</v>
      </c>
      <c r="AX249" s="16" t="s">
        <v>78</v>
      </c>
      <c r="AY249" s="276" t="s">
        <v>144</v>
      </c>
    </row>
    <row r="250" s="2" customFormat="1" ht="21.75" customHeight="1">
      <c r="A250" s="40"/>
      <c r="B250" s="41"/>
      <c r="C250" s="277" t="s">
        <v>1048</v>
      </c>
      <c r="D250" s="277" t="s">
        <v>290</v>
      </c>
      <c r="E250" s="278" t="s">
        <v>1049</v>
      </c>
      <c r="F250" s="279" t="s">
        <v>1050</v>
      </c>
      <c r="G250" s="280" t="s">
        <v>265</v>
      </c>
      <c r="H250" s="281">
        <v>77.111999999999995</v>
      </c>
      <c r="I250" s="282"/>
      <c r="J250" s="283">
        <f>ROUND(I250*H250,2)</f>
        <v>0</v>
      </c>
      <c r="K250" s="279" t="s">
        <v>150</v>
      </c>
      <c r="L250" s="284"/>
      <c r="M250" s="285" t="s">
        <v>19</v>
      </c>
      <c r="N250" s="286" t="s">
        <v>42</v>
      </c>
      <c r="O250" s="86"/>
      <c r="P250" s="224">
        <f>O250*H250</f>
        <v>0</v>
      </c>
      <c r="Q250" s="224">
        <v>0</v>
      </c>
      <c r="R250" s="224">
        <f>Q250*H250</f>
        <v>0</v>
      </c>
      <c r="S250" s="224">
        <v>0</v>
      </c>
      <c r="T250" s="225">
        <f>S250*H250</f>
        <v>0</v>
      </c>
      <c r="U250" s="40"/>
      <c r="V250" s="40"/>
      <c r="W250" s="40"/>
      <c r="X250" s="40"/>
      <c r="Y250" s="40"/>
      <c r="Z250" s="40"/>
      <c r="AA250" s="40"/>
      <c r="AB250" s="40"/>
      <c r="AC250" s="40"/>
      <c r="AD250" s="40"/>
      <c r="AE250" s="40"/>
      <c r="AR250" s="226" t="s">
        <v>379</v>
      </c>
      <c r="AT250" s="226" t="s">
        <v>290</v>
      </c>
      <c r="AU250" s="226" t="s">
        <v>80</v>
      </c>
      <c r="AY250" s="19" t="s">
        <v>144</v>
      </c>
      <c r="BE250" s="227">
        <f>IF(N250="základní",J250,0)</f>
        <v>0</v>
      </c>
      <c r="BF250" s="227">
        <f>IF(N250="snížená",J250,0)</f>
        <v>0</v>
      </c>
      <c r="BG250" s="227">
        <f>IF(N250="zákl. přenesená",J250,0)</f>
        <v>0</v>
      </c>
      <c r="BH250" s="227">
        <f>IF(N250="sníž. přenesená",J250,0)</f>
        <v>0</v>
      </c>
      <c r="BI250" s="227">
        <f>IF(N250="nulová",J250,0)</f>
        <v>0</v>
      </c>
      <c r="BJ250" s="19" t="s">
        <v>78</v>
      </c>
      <c r="BK250" s="227">
        <f>ROUND(I250*H250,2)</f>
        <v>0</v>
      </c>
      <c r="BL250" s="19" t="s">
        <v>271</v>
      </c>
      <c r="BM250" s="226" t="s">
        <v>1051</v>
      </c>
    </row>
    <row r="251" s="14" customFormat="1">
      <c r="A251" s="14"/>
      <c r="B251" s="244"/>
      <c r="C251" s="245"/>
      <c r="D251" s="235" t="s">
        <v>155</v>
      </c>
      <c r="E251" s="245"/>
      <c r="F251" s="247" t="s">
        <v>1052</v>
      </c>
      <c r="G251" s="245"/>
      <c r="H251" s="248">
        <v>77.111999999999995</v>
      </c>
      <c r="I251" s="249"/>
      <c r="J251" s="245"/>
      <c r="K251" s="245"/>
      <c r="L251" s="250"/>
      <c r="M251" s="251"/>
      <c r="N251" s="252"/>
      <c r="O251" s="252"/>
      <c r="P251" s="252"/>
      <c r="Q251" s="252"/>
      <c r="R251" s="252"/>
      <c r="S251" s="252"/>
      <c r="T251" s="253"/>
      <c r="U251" s="14"/>
      <c r="V251" s="14"/>
      <c r="W251" s="14"/>
      <c r="X251" s="14"/>
      <c r="Y251" s="14"/>
      <c r="Z251" s="14"/>
      <c r="AA251" s="14"/>
      <c r="AB251" s="14"/>
      <c r="AC251" s="14"/>
      <c r="AD251" s="14"/>
      <c r="AE251" s="14"/>
      <c r="AT251" s="254" t="s">
        <v>155</v>
      </c>
      <c r="AU251" s="254" t="s">
        <v>80</v>
      </c>
      <c r="AV251" s="14" t="s">
        <v>80</v>
      </c>
      <c r="AW251" s="14" t="s">
        <v>4</v>
      </c>
      <c r="AX251" s="14" t="s">
        <v>78</v>
      </c>
      <c r="AY251" s="254" t="s">
        <v>144</v>
      </c>
    </row>
    <row r="252" s="2" customFormat="1" ht="55.5" customHeight="1">
      <c r="A252" s="40"/>
      <c r="B252" s="41"/>
      <c r="C252" s="215" t="s">
        <v>1053</v>
      </c>
      <c r="D252" s="215" t="s">
        <v>146</v>
      </c>
      <c r="E252" s="216" t="s">
        <v>1054</v>
      </c>
      <c r="F252" s="217" t="s">
        <v>1055</v>
      </c>
      <c r="G252" s="218" t="s">
        <v>149</v>
      </c>
      <c r="H252" s="219">
        <v>165</v>
      </c>
      <c r="I252" s="220"/>
      <c r="J252" s="221">
        <f>ROUND(I252*H252,2)</f>
        <v>0</v>
      </c>
      <c r="K252" s="217" t="s">
        <v>150</v>
      </c>
      <c r="L252" s="46"/>
      <c r="M252" s="222" t="s">
        <v>19</v>
      </c>
      <c r="N252" s="223" t="s">
        <v>42</v>
      </c>
      <c r="O252" s="86"/>
      <c r="P252" s="224">
        <f>O252*H252</f>
        <v>0</v>
      </c>
      <c r="Q252" s="224">
        <v>0</v>
      </c>
      <c r="R252" s="224">
        <f>Q252*H252</f>
        <v>0</v>
      </c>
      <c r="S252" s="224">
        <v>0</v>
      </c>
      <c r="T252" s="225">
        <f>S252*H252</f>
        <v>0</v>
      </c>
      <c r="U252" s="40"/>
      <c r="V252" s="40"/>
      <c r="W252" s="40"/>
      <c r="X252" s="40"/>
      <c r="Y252" s="40"/>
      <c r="Z252" s="40"/>
      <c r="AA252" s="40"/>
      <c r="AB252" s="40"/>
      <c r="AC252" s="40"/>
      <c r="AD252" s="40"/>
      <c r="AE252" s="40"/>
      <c r="AR252" s="226" t="s">
        <v>271</v>
      </c>
      <c r="AT252" s="226" t="s">
        <v>146</v>
      </c>
      <c r="AU252" s="226" t="s">
        <v>80</v>
      </c>
      <c r="AY252" s="19" t="s">
        <v>144</v>
      </c>
      <c r="BE252" s="227">
        <f>IF(N252="základní",J252,0)</f>
        <v>0</v>
      </c>
      <c r="BF252" s="227">
        <f>IF(N252="snížená",J252,0)</f>
        <v>0</v>
      </c>
      <c r="BG252" s="227">
        <f>IF(N252="zákl. přenesená",J252,0)</f>
        <v>0</v>
      </c>
      <c r="BH252" s="227">
        <f>IF(N252="sníž. přenesená",J252,0)</f>
        <v>0</v>
      </c>
      <c r="BI252" s="227">
        <f>IF(N252="nulová",J252,0)</f>
        <v>0</v>
      </c>
      <c r="BJ252" s="19" t="s">
        <v>78</v>
      </c>
      <c r="BK252" s="227">
        <f>ROUND(I252*H252,2)</f>
        <v>0</v>
      </c>
      <c r="BL252" s="19" t="s">
        <v>271</v>
      </c>
      <c r="BM252" s="226" t="s">
        <v>1056</v>
      </c>
    </row>
    <row r="253" s="2" customFormat="1">
      <c r="A253" s="40"/>
      <c r="B253" s="41"/>
      <c r="C253" s="42"/>
      <c r="D253" s="228" t="s">
        <v>153</v>
      </c>
      <c r="E253" s="42"/>
      <c r="F253" s="229" t="s">
        <v>1057</v>
      </c>
      <c r="G253" s="42"/>
      <c r="H253" s="42"/>
      <c r="I253" s="230"/>
      <c r="J253" s="42"/>
      <c r="K253" s="42"/>
      <c r="L253" s="46"/>
      <c r="M253" s="231"/>
      <c r="N253" s="232"/>
      <c r="O253" s="86"/>
      <c r="P253" s="86"/>
      <c r="Q253" s="86"/>
      <c r="R253" s="86"/>
      <c r="S253" s="86"/>
      <c r="T253" s="87"/>
      <c r="U253" s="40"/>
      <c r="V253" s="40"/>
      <c r="W253" s="40"/>
      <c r="X253" s="40"/>
      <c r="Y253" s="40"/>
      <c r="Z253" s="40"/>
      <c r="AA253" s="40"/>
      <c r="AB253" s="40"/>
      <c r="AC253" s="40"/>
      <c r="AD253" s="40"/>
      <c r="AE253" s="40"/>
      <c r="AT253" s="19" t="s">
        <v>153</v>
      </c>
      <c r="AU253" s="19" t="s">
        <v>80</v>
      </c>
    </row>
    <row r="254" s="13" customFormat="1">
      <c r="A254" s="13"/>
      <c r="B254" s="233"/>
      <c r="C254" s="234"/>
      <c r="D254" s="235" t="s">
        <v>155</v>
      </c>
      <c r="E254" s="236" t="s">
        <v>19</v>
      </c>
      <c r="F254" s="237" t="s">
        <v>1014</v>
      </c>
      <c r="G254" s="234"/>
      <c r="H254" s="236" t="s">
        <v>19</v>
      </c>
      <c r="I254" s="238"/>
      <c r="J254" s="234"/>
      <c r="K254" s="234"/>
      <c r="L254" s="239"/>
      <c r="M254" s="240"/>
      <c r="N254" s="241"/>
      <c r="O254" s="241"/>
      <c r="P254" s="241"/>
      <c r="Q254" s="241"/>
      <c r="R254" s="241"/>
      <c r="S254" s="241"/>
      <c r="T254" s="242"/>
      <c r="U254" s="13"/>
      <c r="V254" s="13"/>
      <c r="W254" s="13"/>
      <c r="X254" s="13"/>
      <c r="Y254" s="13"/>
      <c r="Z254" s="13"/>
      <c r="AA254" s="13"/>
      <c r="AB254" s="13"/>
      <c r="AC254" s="13"/>
      <c r="AD254" s="13"/>
      <c r="AE254" s="13"/>
      <c r="AT254" s="243" t="s">
        <v>155</v>
      </c>
      <c r="AU254" s="243" t="s">
        <v>80</v>
      </c>
      <c r="AV254" s="13" t="s">
        <v>78</v>
      </c>
      <c r="AW254" s="13" t="s">
        <v>32</v>
      </c>
      <c r="AX254" s="13" t="s">
        <v>71</v>
      </c>
      <c r="AY254" s="243" t="s">
        <v>144</v>
      </c>
    </row>
    <row r="255" s="13" customFormat="1">
      <c r="A255" s="13"/>
      <c r="B255" s="233"/>
      <c r="C255" s="234"/>
      <c r="D255" s="235" t="s">
        <v>155</v>
      </c>
      <c r="E255" s="236" t="s">
        <v>19</v>
      </c>
      <c r="F255" s="237" t="s">
        <v>1058</v>
      </c>
      <c r="G255" s="234"/>
      <c r="H255" s="236" t="s">
        <v>19</v>
      </c>
      <c r="I255" s="238"/>
      <c r="J255" s="234"/>
      <c r="K255" s="234"/>
      <c r="L255" s="239"/>
      <c r="M255" s="240"/>
      <c r="N255" s="241"/>
      <c r="O255" s="241"/>
      <c r="P255" s="241"/>
      <c r="Q255" s="241"/>
      <c r="R255" s="241"/>
      <c r="S255" s="241"/>
      <c r="T255" s="242"/>
      <c r="U255" s="13"/>
      <c r="V255" s="13"/>
      <c r="W255" s="13"/>
      <c r="X255" s="13"/>
      <c r="Y255" s="13"/>
      <c r="Z255" s="13"/>
      <c r="AA255" s="13"/>
      <c r="AB255" s="13"/>
      <c r="AC255" s="13"/>
      <c r="AD255" s="13"/>
      <c r="AE255" s="13"/>
      <c r="AT255" s="243" t="s">
        <v>155</v>
      </c>
      <c r="AU255" s="243" t="s">
        <v>80</v>
      </c>
      <c r="AV255" s="13" t="s">
        <v>78</v>
      </c>
      <c r="AW255" s="13" t="s">
        <v>32</v>
      </c>
      <c r="AX255" s="13" t="s">
        <v>71</v>
      </c>
      <c r="AY255" s="243" t="s">
        <v>144</v>
      </c>
    </row>
    <row r="256" s="14" customFormat="1">
      <c r="A256" s="14"/>
      <c r="B256" s="244"/>
      <c r="C256" s="245"/>
      <c r="D256" s="235" t="s">
        <v>155</v>
      </c>
      <c r="E256" s="246" t="s">
        <v>19</v>
      </c>
      <c r="F256" s="247" t="s">
        <v>1059</v>
      </c>
      <c r="G256" s="245"/>
      <c r="H256" s="248">
        <v>15</v>
      </c>
      <c r="I256" s="249"/>
      <c r="J256" s="245"/>
      <c r="K256" s="245"/>
      <c r="L256" s="250"/>
      <c r="M256" s="251"/>
      <c r="N256" s="252"/>
      <c r="O256" s="252"/>
      <c r="P256" s="252"/>
      <c r="Q256" s="252"/>
      <c r="R256" s="252"/>
      <c r="S256" s="252"/>
      <c r="T256" s="253"/>
      <c r="U256" s="14"/>
      <c r="V256" s="14"/>
      <c r="W256" s="14"/>
      <c r="X256" s="14"/>
      <c r="Y256" s="14"/>
      <c r="Z256" s="14"/>
      <c r="AA256" s="14"/>
      <c r="AB256" s="14"/>
      <c r="AC256" s="14"/>
      <c r="AD256" s="14"/>
      <c r="AE256" s="14"/>
      <c r="AT256" s="254" t="s">
        <v>155</v>
      </c>
      <c r="AU256" s="254" t="s">
        <v>80</v>
      </c>
      <c r="AV256" s="14" t="s">
        <v>80</v>
      </c>
      <c r="AW256" s="14" t="s">
        <v>32</v>
      </c>
      <c r="AX256" s="14" t="s">
        <v>71</v>
      </c>
      <c r="AY256" s="254" t="s">
        <v>144</v>
      </c>
    </row>
    <row r="257" s="13" customFormat="1">
      <c r="A257" s="13"/>
      <c r="B257" s="233"/>
      <c r="C257" s="234"/>
      <c r="D257" s="235" t="s">
        <v>155</v>
      </c>
      <c r="E257" s="236" t="s">
        <v>19</v>
      </c>
      <c r="F257" s="237" t="s">
        <v>1046</v>
      </c>
      <c r="G257" s="234"/>
      <c r="H257" s="236" t="s">
        <v>19</v>
      </c>
      <c r="I257" s="238"/>
      <c r="J257" s="234"/>
      <c r="K257" s="234"/>
      <c r="L257" s="239"/>
      <c r="M257" s="240"/>
      <c r="N257" s="241"/>
      <c r="O257" s="241"/>
      <c r="P257" s="241"/>
      <c r="Q257" s="241"/>
      <c r="R257" s="241"/>
      <c r="S257" s="241"/>
      <c r="T257" s="242"/>
      <c r="U257" s="13"/>
      <c r="V257" s="13"/>
      <c r="W257" s="13"/>
      <c r="X257" s="13"/>
      <c r="Y257" s="13"/>
      <c r="Z257" s="13"/>
      <c r="AA257" s="13"/>
      <c r="AB257" s="13"/>
      <c r="AC257" s="13"/>
      <c r="AD257" s="13"/>
      <c r="AE257" s="13"/>
      <c r="AT257" s="243" t="s">
        <v>155</v>
      </c>
      <c r="AU257" s="243" t="s">
        <v>80</v>
      </c>
      <c r="AV257" s="13" t="s">
        <v>78</v>
      </c>
      <c r="AW257" s="13" t="s">
        <v>32</v>
      </c>
      <c r="AX257" s="13" t="s">
        <v>71</v>
      </c>
      <c r="AY257" s="243" t="s">
        <v>144</v>
      </c>
    </row>
    <row r="258" s="14" customFormat="1">
      <c r="A258" s="14"/>
      <c r="B258" s="244"/>
      <c r="C258" s="245"/>
      <c r="D258" s="235" t="s">
        <v>155</v>
      </c>
      <c r="E258" s="246" t="s">
        <v>19</v>
      </c>
      <c r="F258" s="247" t="s">
        <v>1060</v>
      </c>
      <c r="G258" s="245"/>
      <c r="H258" s="248">
        <v>150</v>
      </c>
      <c r="I258" s="249"/>
      <c r="J258" s="245"/>
      <c r="K258" s="245"/>
      <c r="L258" s="250"/>
      <c r="M258" s="251"/>
      <c r="N258" s="252"/>
      <c r="O258" s="252"/>
      <c r="P258" s="252"/>
      <c r="Q258" s="252"/>
      <c r="R258" s="252"/>
      <c r="S258" s="252"/>
      <c r="T258" s="253"/>
      <c r="U258" s="14"/>
      <c r="V258" s="14"/>
      <c r="W258" s="14"/>
      <c r="X258" s="14"/>
      <c r="Y258" s="14"/>
      <c r="Z258" s="14"/>
      <c r="AA258" s="14"/>
      <c r="AB258" s="14"/>
      <c r="AC258" s="14"/>
      <c r="AD258" s="14"/>
      <c r="AE258" s="14"/>
      <c r="AT258" s="254" t="s">
        <v>155</v>
      </c>
      <c r="AU258" s="254" t="s">
        <v>80</v>
      </c>
      <c r="AV258" s="14" t="s">
        <v>80</v>
      </c>
      <c r="AW258" s="14" t="s">
        <v>32</v>
      </c>
      <c r="AX258" s="14" t="s">
        <v>71</v>
      </c>
      <c r="AY258" s="254" t="s">
        <v>144</v>
      </c>
    </row>
    <row r="259" s="16" customFormat="1">
      <c r="A259" s="16"/>
      <c r="B259" s="266"/>
      <c r="C259" s="267"/>
      <c r="D259" s="235" t="s">
        <v>155</v>
      </c>
      <c r="E259" s="268" t="s">
        <v>19</v>
      </c>
      <c r="F259" s="269" t="s">
        <v>202</v>
      </c>
      <c r="G259" s="267"/>
      <c r="H259" s="270">
        <v>165</v>
      </c>
      <c r="I259" s="271"/>
      <c r="J259" s="267"/>
      <c r="K259" s="267"/>
      <c r="L259" s="272"/>
      <c r="M259" s="273"/>
      <c r="N259" s="274"/>
      <c r="O259" s="274"/>
      <c r="P259" s="274"/>
      <c r="Q259" s="274"/>
      <c r="R259" s="274"/>
      <c r="S259" s="274"/>
      <c r="T259" s="275"/>
      <c r="U259" s="16"/>
      <c r="V259" s="16"/>
      <c r="W259" s="16"/>
      <c r="X259" s="16"/>
      <c r="Y259" s="16"/>
      <c r="Z259" s="16"/>
      <c r="AA259" s="16"/>
      <c r="AB259" s="16"/>
      <c r="AC259" s="16"/>
      <c r="AD259" s="16"/>
      <c r="AE259" s="16"/>
      <c r="AT259" s="276" t="s">
        <v>155</v>
      </c>
      <c r="AU259" s="276" t="s">
        <v>80</v>
      </c>
      <c r="AV259" s="16" t="s">
        <v>151</v>
      </c>
      <c r="AW259" s="16" t="s">
        <v>32</v>
      </c>
      <c r="AX259" s="16" t="s">
        <v>78</v>
      </c>
      <c r="AY259" s="276" t="s">
        <v>144</v>
      </c>
    </row>
    <row r="260" s="2" customFormat="1" ht="16.5" customHeight="1">
      <c r="A260" s="40"/>
      <c r="B260" s="41"/>
      <c r="C260" s="277" t="s">
        <v>1061</v>
      </c>
      <c r="D260" s="277" t="s">
        <v>290</v>
      </c>
      <c r="E260" s="278" t="s">
        <v>1062</v>
      </c>
      <c r="F260" s="279" t="s">
        <v>1063</v>
      </c>
      <c r="G260" s="280" t="s">
        <v>149</v>
      </c>
      <c r="H260" s="281">
        <v>173.25</v>
      </c>
      <c r="I260" s="282"/>
      <c r="J260" s="283">
        <f>ROUND(I260*H260,2)</f>
        <v>0</v>
      </c>
      <c r="K260" s="279" t="s">
        <v>150</v>
      </c>
      <c r="L260" s="284"/>
      <c r="M260" s="285" t="s">
        <v>19</v>
      </c>
      <c r="N260" s="286" t="s">
        <v>42</v>
      </c>
      <c r="O260" s="86"/>
      <c r="P260" s="224">
        <f>O260*H260</f>
        <v>0</v>
      </c>
      <c r="Q260" s="224">
        <v>5.0000000000000002E-05</v>
      </c>
      <c r="R260" s="224">
        <f>Q260*H260</f>
        <v>0.0086625000000000001</v>
      </c>
      <c r="S260" s="224">
        <v>0</v>
      </c>
      <c r="T260" s="225">
        <f>S260*H260</f>
        <v>0</v>
      </c>
      <c r="U260" s="40"/>
      <c r="V260" s="40"/>
      <c r="W260" s="40"/>
      <c r="X260" s="40"/>
      <c r="Y260" s="40"/>
      <c r="Z260" s="40"/>
      <c r="AA260" s="40"/>
      <c r="AB260" s="40"/>
      <c r="AC260" s="40"/>
      <c r="AD260" s="40"/>
      <c r="AE260" s="40"/>
      <c r="AR260" s="226" t="s">
        <v>379</v>
      </c>
      <c r="AT260" s="226" t="s">
        <v>290</v>
      </c>
      <c r="AU260" s="226" t="s">
        <v>80</v>
      </c>
      <c r="AY260" s="19" t="s">
        <v>144</v>
      </c>
      <c r="BE260" s="227">
        <f>IF(N260="základní",J260,0)</f>
        <v>0</v>
      </c>
      <c r="BF260" s="227">
        <f>IF(N260="snížená",J260,0)</f>
        <v>0</v>
      </c>
      <c r="BG260" s="227">
        <f>IF(N260="zákl. přenesená",J260,0)</f>
        <v>0</v>
      </c>
      <c r="BH260" s="227">
        <f>IF(N260="sníž. přenesená",J260,0)</f>
        <v>0</v>
      </c>
      <c r="BI260" s="227">
        <f>IF(N260="nulová",J260,0)</f>
        <v>0</v>
      </c>
      <c r="BJ260" s="19" t="s">
        <v>78</v>
      </c>
      <c r="BK260" s="227">
        <f>ROUND(I260*H260,2)</f>
        <v>0</v>
      </c>
      <c r="BL260" s="19" t="s">
        <v>271</v>
      </c>
      <c r="BM260" s="226" t="s">
        <v>1064</v>
      </c>
    </row>
    <row r="261" s="14" customFormat="1">
      <c r="A261" s="14"/>
      <c r="B261" s="244"/>
      <c r="C261" s="245"/>
      <c r="D261" s="235" t="s">
        <v>155</v>
      </c>
      <c r="E261" s="245"/>
      <c r="F261" s="247" t="s">
        <v>1065</v>
      </c>
      <c r="G261" s="245"/>
      <c r="H261" s="248">
        <v>173.25</v>
      </c>
      <c r="I261" s="249"/>
      <c r="J261" s="245"/>
      <c r="K261" s="245"/>
      <c r="L261" s="250"/>
      <c r="M261" s="251"/>
      <c r="N261" s="252"/>
      <c r="O261" s="252"/>
      <c r="P261" s="252"/>
      <c r="Q261" s="252"/>
      <c r="R261" s="252"/>
      <c r="S261" s="252"/>
      <c r="T261" s="253"/>
      <c r="U261" s="14"/>
      <c r="V261" s="14"/>
      <c r="W261" s="14"/>
      <c r="X261" s="14"/>
      <c r="Y261" s="14"/>
      <c r="Z261" s="14"/>
      <c r="AA261" s="14"/>
      <c r="AB261" s="14"/>
      <c r="AC261" s="14"/>
      <c r="AD261" s="14"/>
      <c r="AE261" s="14"/>
      <c r="AT261" s="254" t="s">
        <v>155</v>
      </c>
      <c r="AU261" s="254" t="s">
        <v>80</v>
      </c>
      <c r="AV261" s="14" t="s">
        <v>80</v>
      </c>
      <c r="AW261" s="14" t="s">
        <v>4</v>
      </c>
      <c r="AX261" s="14" t="s">
        <v>78</v>
      </c>
      <c r="AY261" s="254" t="s">
        <v>144</v>
      </c>
    </row>
    <row r="262" s="2" customFormat="1" ht="24.15" customHeight="1">
      <c r="A262" s="40"/>
      <c r="B262" s="41"/>
      <c r="C262" s="215" t="s">
        <v>1066</v>
      </c>
      <c r="D262" s="215" t="s">
        <v>146</v>
      </c>
      <c r="E262" s="216" t="s">
        <v>1067</v>
      </c>
      <c r="F262" s="217" t="s">
        <v>1068</v>
      </c>
      <c r="G262" s="218" t="s">
        <v>149</v>
      </c>
      <c r="H262" s="219">
        <v>132.84999999999999</v>
      </c>
      <c r="I262" s="220"/>
      <c r="J262" s="221">
        <f>ROUND(I262*H262,2)</f>
        <v>0</v>
      </c>
      <c r="K262" s="217" t="s">
        <v>150</v>
      </c>
      <c r="L262" s="46"/>
      <c r="M262" s="222" t="s">
        <v>19</v>
      </c>
      <c r="N262" s="223" t="s">
        <v>42</v>
      </c>
      <c r="O262" s="86"/>
      <c r="P262" s="224">
        <f>O262*H262</f>
        <v>0</v>
      </c>
      <c r="Q262" s="224">
        <v>0</v>
      </c>
      <c r="R262" s="224">
        <f>Q262*H262</f>
        <v>0</v>
      </c>
      <c r="S262" s="224">
        <v>0</v>
      </c>
      <c r="T262" s="225">
        <f>S262*H262</f>
        <v>0</v>
      </c>
      <c r="U262" s="40"/>
      <c r="V262" s="40"/>
      <c r="W262" s="40"/>
      <c r="X262" s="40"/>
      <c r="Y262" s="40"/>
      <c r="Z262" s="40"/>
      <c r="AA262" s="40"/>
      <c r="AB262" s="40"/>
      <c r="AC262" s="40"/>
      <c r="AD262" s="40"/>
      <c r="AE262" s="40"/>
      <c r="AR262" s="226" t="s">
        <v>271</v>
      </c>
      <c r="AT262" s="226" t="s">
        <v>146</v>
      </c>
      <c r="AU262" s="226" t="s">
        <v>80</v>
      </c>
      <c r="AY262" s="19" t="s">
        <v>144</v>
      </c>
      <c r="BE262" s="227">
        <f>IF(N262="základní",J262,0)</f>
        <v>0</v>
      </c>
      <c r="BF262" s="227">
        <f>IF(N262="snížená",J262,0)</f>
        <v>0</v>
      </c>
      <c r="BG262" s="227">
        <f>IF(N262="zákl. přenesená",J262,0)</f>
        <v>0</v>
      </c>
      <c r="BH262" s="227">
        <f>IF(N262="sníž. přenesená",J262,0)</f>
        <v>0</v>
      </c>
      <c r="BI262" s="227">
        <f>IF(N262="nulová",J262,0)</f>
        <v>0</v>
      </c>
      <c r="BJ262" s="19" t="s">
        <v>78</v>
      </c>
      <c r="BK262" s="227">
        <f>ROUND(I262*H262,2)</f>
        <v>0</v>
      </c>
      <c r="BL262" s="19" t="s">
        <v>271</v>
      </c>
      <c r="BM262" s="226" t="s">
        <v>1069</v>
      </c>
    </row>
    <row r="263" s="2" customFormat="1">
      <c r="A263" s="40"/>
      <c r="B263" s="41"/>
      <c r="C263" s="42"/>
      <c r="D263" s="228" t="s">
        <v>153</v>
      </c>
      <c r="E263" s="42"/>
      <c r="F263" s="229" t="s">
        <v>1070</v>
      </c>
      <c r="G263" s="42"/>
      <c r="H263" s="42"/>
      <c r="I263" s="230"/>
      <c r="J263" s="42"/>
      <c r="K263" s="42"/>
      <c r="L263" s="46"/>
      <c r="M263" s="231"/>
      <c r="N263" s="232"/>
      <c r="O263" s="86"/>
      <c r="P263" s="86"/>
      <c r="Q263" s="86"/>
      <c r="R263" s="86"/>
      <c r="S263" s="86"/>
      <c r="T263" s="87"/>
      <c r="U263" s="40"/>
      <c r="V263" s="40"/>
      <c r="W263" s="40"/>
      <c r="X263" s="40"/>
      <c r="Y263" s="40"/>
      <c r="Z263" s="40"/>
      <c r="AA263" s="40"/>
      <c r="AB263" s="40"/>
      <c r="AC263" s="40"/>
      <c r="AD263" s="40"/>
      <c r="AE263" s="40"/>
      <c r="AT263" s="19" t="s">
        <v>153</v>
      </c>
      <c r="AU263" s="19" t="s">
        <v>80</v>
      </c>
    </row>
    <row r="264" s="2" customFormat="1" ht="33" customHeight="1">
      <c r="A264" s="40"/>
      <c r="B264" s="41"/>
      <c r="C264" s="215" t="s">
        <v>1060</v>
      </c>
      <c r="D264" s="215" t="s">
        <v>146</v>
      </c>
      <c r="E264" s="216" t="s">
        <v>1071</v>
      </c>
      <c r="F264" s="217" t="s">
        <v>1072</v>
      </c>
      <c r="G264" s="218" t="s">
        <v>149</v>
      </c>
      <c r="H264" s="219">
        <v>132.84999999999999</v>
      </c>
      <c r="I264" s="220"/>
      <c r="J264" s="221">
        <f>ROUND(I264*H264,2)</f>
        <v>0</v>
      </c>
      <c r="K264" s="217" t="s">
        <v>150</v>
      </c>
      <c r="L264" s="46"/>
      <c r="M264" s="222" t="s">
        <v>19</v>
      </c>
      <c r="N264" s="223" t="s">
        <v>42</v>
      </c>
      <c r="O264" s="86"/>
      <c r="P264" s="224">
        <f>O264*H264</f>
        <v>0</v>
      </c>
      <c r="Q264" s="224">
        <v>0.00020000000000000001</v>
      </c>
      <c r="R264" s="224">
        <f>Q264*H264</f>
        <v>0.02657</v>
      </c>
      <c r="S264" s="224">
        <v>0</v>
      </c>
      <c r="T264" s="225">
        <f>S264*H264</f>
        <v>0</v>
      </c>
      <c r="U264" s="40"/>
      <c r="V264" s="40"/>
      <c r="W264" s="40"/>
      <c r="X264" s="40"/>
      <c r="Y264" s="40"/>
      <c r="Z264" s="40"/>
      <c r="AA264" s="40"/>
      <c r="AB264" s="40"/>
      <c r="AC264" s="40"/>
      <c r="AD264" s="40"/>
      <c r="AE264" s="40"/>
      <c r="AR264" s="226" t="s">
        <v>271</v>
      </c>
      <c r="AT264" s="226" t="s">
        <v>146</v>
      </c>
      <c r="AU264" s="226" t="s">
        <v>80</v>
      </c>
      <c r="AY264" s="19" t="s">
        <v>144</v>
      </c>
      <c r="BE264" s="227">
        <f>IF(N264="základní",J264,0)</f>
        <v>0</v>
      </c>
      <c r="BF264" s="227">
        <f>IF(N264="snížená",J264,0)</f>
        <v>0</v>
      </c>
      <c r="BG264" s="227">
        <f>IF(N264="zákl. přenesená",J264,0)</f>
        <v>0</v>
      </c>
      <c r="BH264" s="227">
        <f>IF(N264="sníž. přenesená",J264,0)</f>
        <v>0</v>
      </c>
      <c r="BI264" s="227">
        <f>IF(N264="nulová",J264,0)</f>
        <v>0</v>
      </c>
      <c r="BJ264" s="19" t="s">
        <v>78</v>
      </c>
      <c r="BK264" s="227">
        <f>ROUND(I264*H264,2)</f>
        <v>0</v>
      </c>
      <c r="BL264" s="19" t="s">
        <v>271</v>
      </c>
      <c r="BM264" s="226" t="s">
        <v>1073</v>
      </c>
    </row>
    <row r="265" s="2" customFormat="1">
      <c r="A265" s="40"/>
      <c r="B265" s="41"/>
      <c r="C265" s="42"/>
      <c r="D265" s="228" t="s">
        <v>153</v>
      </c>
      <c r="E265" s="42"/>
      <c r="F265" s="229" t="s">
        <v>1074</v>
      </c>
      <c r="G265" s="42"/>
      <c r="H265" s="42"/>
      <c r="I265" s="230"/>
      <c r="J265" s="42"/>
      <c r="K265" s="42"/>
      <c r="L265" s="46"/>
      <c r="M265" s="231"/>
      <c r="N265" s="232"/>
      <c r="O265" s="86"/>
      <c r="P265" s="86"/>
      <c r="Q265" s="86"/>
      <c r="R265" s="86"/>
      <c r="S265" s="86"/>
      <c r="T265" s="87"/>
      <c r="U265" s="40"/>
      <c r="V265" s="40"/>
      <c r="W265" s="40"/>
      <c r="X265" s="40"/>
      <c r="Y265" s="40"/>
      <c r="Z265" s="40"/>
      <c r="AA265" s="40"/>
      <c r="AB265" s="40"/>
      <c r="AC265" s="40"/>
      <c r="AD265" s="40"/>
      <c r="AE265" s="40"/>
      <c r="AT265" s="19" t="s">
        <v>153</v>
      </c>
      <c r="AU265" s="19" t="s">
        <v>80</v>
      </c>
    </row>
    <row r="266" s="2" customFormat="1" ht="37.8" customHeight="1">
      <c r="A266" s="40"/>
      <c r="B266" s="41"/>
      <c r="C266" s="215" t="s">
        <v>1075</v>
      </c>
      <c r="D266" s="215" t="s">
        <v>146</v>
      </c>
      <c r="E266" s="216" t="s">
        <v>1076</v>
      </c>
      <c r="F266" s="217" t="s">
        <v>1077</v>
      </c>
      <c r="G266" s="218" t="s">
        <v>149</v>
      </c>
      <c r="H266" s="219">
        <v>132.84999999999999</v>
      </c>
      <c r="I266" s="220"/>
      <c r="J266" s="221">
        <f>ROUND(I266*H266,2)</f>
        <v>0</v>
      </c>
      <c r="K266" s="217" t="s">
        <v>150</v>
      </c>
      <c r="L266" s="46"/>
      <c r="M266" s="222" t="s">
        <v>19</v>
      </c>
      <c r="N266" s="223" t="s">
        <v>42</v>
      </c>
      <c r="O266" s="86"/>
      <c r="P266" s="224">
        <f>O266*H266</f>
        <v>0</v>
      </c>
      <c r="Q266" s="224">
        <v>0.00027999999999999998</v>
      </c>
      <c r="R266" s="224">
        <f>Q266*H266</f>
        <v>0.037197999999999995</v>
      </c>
      <c r="S266" s="224">
        <v>0</v>
      </c>
      <c r="T266" s="225">
        <f>S266*H266</f>
        <v>0</v>
      </c>
      <c r="U266" s="40"/>
      <c r="V266" s="40"/>
      <c r="W266" s="40"/>
      <c r="X266" s="40"/>
      <c r="Y266" s="40"/>
      <c r="Z266" s="40"/>
      <c r="AA266" s="40"/>
      <c r="AB266" s="40"/>
      <c r="AC266" s="40"/>
      <c r="AD266" s="40"/>
      <c r="AE266" s="40"/>
      <c r="AR266" s="226" t="s">
        <v>271</v>
      </c>
      <c r="AT266" s="226" t="s">
        <v>146</v>
      </c>
      <c r="AU266" s="226" t="s">
        <v>80</v>
      </c>
      <c r="AY266" s="19" t="s">
        <v>144</v>
      </c>
      <c r="BE266" s="227">
        <f>IF(N266="základní",J266,0)</f>
        <v>0</v>
      </c>
      <c r="BF266" s="227">
        <f>IF(N266="snížená",J266,0)</f>
        <v>0</v>
      </c>
      <c r="BG266" s="227">
        <f>IF(N266="zákl. přenesená",J266,0)</f>
        <v>0</v>
      </c>
      <c r="BH266" s="227">
        <f>IF(N266="sníž. přenesená",J266,0)</f>
        <v>0</v>
      </c>
      <c r="BI266" s="227">
        <f>IF(N266="nulová",J266,0)</f>
        <v>0</v>
      </c>
      <c r="BJ266" s="19" t="s">
        <v>78</v>
      </c>
      <c r="BK266" s="227">
        <f>ROUND(I266*H266,2)</f>
        <v>0</v>
      </c>
      <c r="BL266" s="19" t="s">
        <v>271</v>
      </c>
      <c r="BM266" s="226" t="s">
        <v>1078</v>
      </c>
    </row>
    <row r="267" s="2" customFormat="1">
      <c r="A267" s="40"/>
      <c r="B267" s="41"/>
      <c r="C267" s="42"/>
      <c r="D267" s="228" t="s">
        <v>153</v>
      </c>
      <c r="E267" s="42"/>
      <c r="F267" s="229" t="s">
        <v>1079</v>
      </c>
      <c r="G267" s="42"/>
      <c r="H267" s="42"/>
      <c r="I267" s="230"/>
      <c r="J267" s="42"/>
      <c r="K267" s="42"/>
      <c r="L267" s="46"/>
      <c r="M267" s="231"/>
      <c r="N267" s="232"/>
      <c r="O267" s="86"/>
      <c r="P267" s="86"/>
      <c r="Q267" s="86"/>
      <c r="R267" s="86"/>
      <c r="S267" s="86"/>
      <c r="T267" s="87"/>
      <c r="U267" s="40"/>
      <c r="V267" s="40"/>
      <c r="W267" s="40"/>
      <c r="X267" s="40"/>
      <c r="Y267" s="40"/>
      <c r="Z267" s="40"/>
      <c r="AA267" s="40"/>
      <c r="AB267" s="40"/>
      <c r="AC267" s="40"/>
      <c r="AD267" s="40"/>
      <c r="AE267" s="40"/>
      <c r="AT267" s="19" t="s">
        <v>153</v>
      </c>
      <c r="AU267" s="19" t="s">
        <v>80</v>
      </c>
    </row>
    <row r="268" s="13" customFormat="1">
      <c r="A268" s="13"/>
      <c r="B268" s="233"/>
      <c r="C268" s="234"/>
      <c r="D268" s="235" t="s">
        <v>155</v>
      </c>
      <c r="E268" s="236" t="s">
        <v>19</v>
      </c>
      <c r="F268" s="237" t="s">
        <v>1080</v>
      </c>
      <c r="G268" s="234"/>
      <c r="H268" s="236" t="s">
        <v>19</v>
      </c>
      <c r="I268" s="238"/>
      <c r="J268" s="234"/>
      <c r="K268" s="234"/>
      <c r="L268" s="239"/>
      <c r="M268" s="240"/>
      <c r="N268" s="241"/>
      <c r="O268" s="241"/>
      <c r="P268" s="241"/>
      <c r="Q268" s="241"/>
      <c r="R268" s="241"/>
      <c r="S268" s="241"/>
      <c r="T268" s="242"/>
      <c r="U268" s="13"/>
      <c r="V268" s="13"/>
      <c r="W268" s="13"/>
      <c r="X268" s="13"/>
      <c r="Y268" s="13"/>
      <c r="Z268" s="13"/>
      <c r="AA268" s="13"/>
      <c r="AB268" s="13"/>
      <c r="AC268" s="13"/>
      <c r="AD268" s="13"/>
      <c r="AE268" s="13"/>
      <c r="AT268" s="243" t="s">
        <v>155</v>
      </c>
      <c r="AU268" s="243" t="s">
        <v>80</v>
      </c>
      <c r="AV268" s="13" t="s">
        <v>78</v>
      </c>
      <c r="AW268" s="13" t="s">
        <v>32</v>
      </c>
      <c r="AX268" s="13" t="s">
        <v>71</v>
      </c>
      <c r="AY268" s="243" t="s">
        <v>144</v>
      </c>
    </row>
    <row r="269" s="14" customFormat="1">
      <c r="A269" s="14"/>
      <c r="B269" s="244"/>
      <c r="C269" s="245"/>
      <c r="D269" s="235" t="s">
        <v>155</v>
      </c>
      <c r="E269" s="246" t="s">
        <v>19</v>
      </c>
      <c r="F269" s="247" t="s">
        <v>1081</v>
      </c>
      <c r="G269" s="245"/>
      <c r="H269" s="248">
        <v>6</v>
      </c>
      <c r="I269" s="249"/>
      <c r="J269" s="245"/>
      <c r="K269" s="245"/>
      <c r="L269" s="250"/>
      <c r="M269" s="251"/>
      <c r="N269" s="252"/>
      <c r="O269" s="252"/>
      <c r="P269" s="252"/>
      <c r="Q269" s="252"/>
      <c r="R269" s="252"/>
      <c r="S269" s="252"/>
      <c r="T269" s="253"/>
      <c r="U269" s="14"/>
      <c r="V269" s="14"/>
      <c r="W269" s="14"/>
      <c r="X269" s="14"/>
      <c r="Y269" s="14"/>
      <c r="Z269" s="14"/>
      <c r="AA269" s="14"/>
      <c r="AB269" s="14"/>
      <c r="AC269" s="14"/>
      <c r="AD269" s="14"/>
      <c r="AE269" s="14"/>
      <c r="AT269" s="254" t="s">
        <v>155</v>
      </c>
      <c r="AU269" s="254" t="s">
        <v>80</v>
      </c>
      <c r="AV269" s="14" t="s">
        <v>80</v>
      </c>
      <c r="AW269" s="14" t="s">
        <v>32</v>
      </c>
      <c r="AX269" s="14" t="s">
        <v>71</v>
      </c>
      <c r="AY269" s="254" t="s">
        <v>144</v>
      </c>
    </row>
    <row r="270" s="15" customFormat="1">
      <c r="A270" s="15"/>
      <c r="B270" s="255"/>
      <c r="C270" s="256"/>
      <c r="D270" s="235" t="s">
        <v>155</v>
      </c>
      <c r="E270" s="257" t="s">
        <v>19</v>
      </c>
      <c r="F270" s="258" t="s">
        <v>189</v>
      </c>
      <c r="G270" s="256"/>
      <c r="H270" s="259">
        <v>6</v>
      </c>
      <c r="I270" s="260"/>
      <c r="J270" s="256"/>
      <c r="K270" s="256"/>
      <c r="L270" s="261"/>
      <c r="M270" s="262"/>
      <c r="N270" s="263"/>
      <c r="O270" s="263"/>
      <c r="P270" s="263"/>
      <c r="Q270" s="263"/>
      <c r="R270" s="263"/>
      <c r="S270" s="263"/>
      <c r="T270" s="264"/>
      <c r="U270" s="15"/>
      <c r="V270" s="15"/>
      <c r="W270" s="15"/>
      <c r="X270" s="15"/>
      <c r="Y270" s="15"/>
      <c r="Z270" s="15"/>
      <c r="AA270" s="15"/>
      <c r="AB270" s="15"/>
      <c r="AC270" s="15"/>
      <c r="AD270" s="15"/>
      <c r="AE270" s="15"/>
      <c r="AT270" s="265" t="s">
        <v>155</v>
      </c>
      <c r="AU270" s="265" t="s">
        <v>80</v>
      </c>
      <c r="AV270" s="15" t="s">
        <v>164</v>
      </c>
      <c r="AW270" s="15" t="s">
        <v>32</v>
      </c>
      <c r="AX270" s="15" t="s">
        <v>71</v>
      </c>
      <c r="AY270" s="265" t="s">
        <v>144</v>
      </c>
    </row>
    <row r="271" s="13" customFormat="1">
      <c r="A271" s="13"/>
      <c r="B271" s="233"/>
      <c r="C271" s="234"/>
      <c r="D271" s="235" t="s">
        <v>155</v>
      </c>
      <c r="E271" s="236" t="s">
        <v>19</v>
      </c>
      <c r="F271" s="237" t="s">
        <v>1082</v>
      </c>
      <c r="G271" s="234"/>
      <c r="H271" s="236" t="s">
        <v>19</v>
      </c>
      <c r="I271" s="238"/>
      <c r="J271" s="234"/>
      <c r="K271" s="234"/>
      <c r="L271" s="239"/>
      <c r="M271" s="240"/>
      <c r="N271" s="241"/>
      <c r="O271" s="241"/>
      <c r="P271" s="241"/>
      <c r="Q271" s="241"/>
      <c r="R271" s="241"/>
      <c r="S271" s="241"/>
      <c r="T271" s="242"/>
      <c r="U271" s="13"/>
      <c r="V271" s="13"/>
      <c r="W271" s="13"/>
      <c r="X271" s="13"/>
      <c r="Y271" s="13"/>
      <c r="Z271" s="13"/>
      <c r="AA271" s="13"/>
      <c r="AB271" s="13"/>
      <c r="AC271" s="13"/>
      <c r="AD271" s="13"/>
      <c r="AE271" s="13"/>
      <c r="AT271" s="243" t="s">
        <v>155</v>
      </c>
      <c r="AU271" s="243" t="s">
        <v>80</v>
      </c>
      <c r="AV271" s="13" t="s">
        <v>78</v>
      </c>
      <c r="AW271" s="13" t="s">
        <v>32</v>
      </c>
      <c r="AX271" s="13" t="s">
        <v>71</v>
      </c>
      <c r="AY271" s="243" t="s">
        <v>144</v>
      </c>
    </row>
    <row r="272" s="14" customFormat="1">
      <c r="A272" s="14"/>
      <c r="B272" s="244"/>
      <c r="C272" s="245"/>
      <c r="D272" s="235" t="s">
        <v>155</v>
      </c>
      <c r="E272" s="246" t="s">
        <v>19</v>
      </c>
      <c r="F272" s="247" t="s">
        <v>1083</v>
      </c>
      <c r="G272" s="245"/>
      <c r="H272" s="248">
        <v>49.896999999999998</v>
      </c>
      <c r="I272" s="249"/>
      <c r="J272" s="245"/>
      <c r="K272" s="245"/>
      <c r="L272" s="250"/>
      <c r="M272" s="251"/>
      <c r="N272" s="252"/>
      <c r="O272" s="252"/>
      <c r="P272" s="252"/>
      <c r="Q272" s="252"/>
      <c r="R272" s="252"/>
      <c r="S272" s="252"/>
      <c r="T272" s="253"/>
      <c r="U272" s="14"/>
      <c r="V272" s="14"/>
      <c r="W272" s="14"/>
      <c r="X272" s="14"/>
      <c r="Y272" s="14"/>
      <c r="Z272" s="14"/>
      <c r="AA272" s="14"/>
      <c r="AB272" s="14"/>
      <c r="AC272" s="14"/>
      <c r="AD272" s="14"/>
      <c r="AE272" s="14"/>
      <c r="AT272" s="254" t="s">
        <v>155</v>
      </c>
      <c r="AU272" s="254" t="s">
        <v>80</v>
      </c>
      <c r="AV272" s="14" t="s">
        <v>80</v>
      </c>
      <c r="AW272" s="14" t="s">
        <v>32</v>
      </c>
      <c r="AX272" s="14" t="s">
        <v>71</v>
      </c>
      <c r="AY272" s="254" t="s">
        <v>144</v>
      </c>
    </row>
    <row r="273" s="14" customFormat="1">
      <c r="A273" s="14"/>
      <c r="B273" s="244"/>
      <c r="C273" s="245"/>
      <c r="D273" s="235" t="s">
        <v>155</v>
      </c>
      <c r="E273" s="246" t="s">
        <v>19</v>
      </c>
      <c r="F273" s="247" t="s">
        <v>1084</v>
      </c>
      <c r="G273" s="245"/>
      <c r="H273" s="248">
        <v>17.75</v>
      </c>
      <c r="I273" s="249"/>
      <c r="J273" s="245"/>
      <c r="K273" s="245"/>
      <c r="L273" s="250"/>
      <c r="M273" s="251"/>
      <c r="N273" s="252"/>
      <c r="O273" s="252"/>
      <c r="P273" s="252"/>
      <c r="Q273" s="252"/>
      <c r="R273" s="252"/>
      <c r="S273" s="252"/>
      <c r="T273" s="253"/>
      <c r="U273" s="14"/>
      <c r="V273" s="14"/>
      <c r="W273" s="14"/>
      <c r="X273" s="14"/>
      <c r="Y273" s="14"/>
      <c r="Z273" s="14"/>
      <c r="AA273" s="14"/>
      <c r="AB273" s="14"/>
      <c r="AC273" s="14"/>
      <c r="AD273" s="14"/>
      <c r="AE273" s="14"/>
      <c r="AT273" s="254" t="s">
        <v>155</v>
      </c>
      <c r="AU273" s="254" t="s">
        <v>80</v>
      </c>
      <c r="AV273" s="14" t="s">
        <v>80</v>
      </c>
      <c r="AW273" s="14" t="s">
        <v>32</v>
      </c>
      <c r="AX273" s="14" t="s">
        <v>71</v>
      </c>
      <c r="AY273" s="254" t="s">
        <v>144</v>
      </c>
    </row>
    <row r="274" s="14" customFormat="1">
      <c r="A274" s="14"/>
      <c r="B274" s="244"/>
      <c r="C274" s="245"/>
      <c r="D274" s="235" t="s">
        <v>155</v>
      </c>
      <c r="E274" s="246" t="s">
        <v>19</v>
      </c>
      <c r="F274" s="247" t="s">
        <v>1085</v>
      </c>
      <c r="G274" s="245"/>
      <c r="H274" s="248">
        <v>38.445999999999998</v>
      </c>
      <c r="I274" s="249"/>
      <c r="J274" s="245"/>
      <c r="K274" s="245"/>
      <c r="L274" s="250"/>
      <c r="M274" s="251"/>
      <c r="N274" s="252"/>
      <c r="O274" s="252"/>
      <c r="P274" s="252"/>
      <c r="Q274" s="252"/>
      <c r="R274" s="252"/>
      <c r="S274" s="252"/>
      <c r="T274" s="253"/>
      <c r="U274" s="14"/>
      <c r="V274" s="14"/>
      <c r="W274" s="14"/>
      <c r="X274" s="14"/>
      <c r="Y274" s="14"/>
      <c r="Z274" s="14"/>
      <c r="AA274" s="14"/>
      <c r="AB274" s="14"/>
      <c r="AC274" s="14"/>
      <c r="AD274" s="14"/>
      <c r="AE274" s="14"/>
      <c r="AT274" s="254" t="s">
        <v>155</v>
      </c>
      <c r="AU274" s="254" t="s">
        <v>80</v>
      </c>
      <c r="AV274" s="14" t="s">
        <v>80</v>
      </c>
      <c r="AW274" s="14" t="s">
        <v>32</v>
      </c>
      <c r="AX274" s="14" t="s">
        <v>71</v>
      </c>
      <c r="AY274" s="254" t="s">
        <v>144</v>
      </c>
    </row>
    <row r="275" s="14" customFormat="1">
      <c r="A275" s="14"/>
      <c r="B275" s="244"/>
      <c r="C275" s="245"/>
      <c r="D275" s="235" t="s">
        <v>155</v>
      </c>
      <c r="E275" s="246" t="s">
        <v>19</v>
      </c>
      <c r="F275" s="247" t="s">
        <v>1086</v>
      </c>
      <c r="G275" s="245"/>
      <c r="H275" s="248">
        <v>20.757000000000001</v>
      </c>
      <c r="I275" s="249"/>
      <c r="J275" s="245"/>
      <c r="K275" s="245"/>
      <c r="L275" s="250"/>
      <c r="M275" s="251"/>
      <c r="N275" s="252"/>
      <c r="O275" s="252"/>
      <c r="P275" s="252"/>
      <c r="Q275" s="252"/>
      <c r="R275" s="252"/>
      <c r="S275" s="252"/>
      <c r="T275" s="253"/>
      <c r="U275" s="14"/>
      <c r="V275" s="14"/>
      <c r="W275" s="14"/>
      <c r="X275" s="14"/>
      <c r="Y275" s="14"/>
      <c r="Z275" s="14"/>
      <c r="AA275" s="14"/>
      <c r="AB275" s="14"/>
      <c r="AC275" s="14"/>
      <c r="AD275" s="14"/>
      <c r="AE275" s="14"/>
      <c r="AT275" s="254" t="s">
        <v>155</v>
      </c>
      <c r="AU275" s="254" t="s">
        <v>80</v>
      </c>
      <c r="AV275" s="14" t="s">
        <v>80</v>
      </c>
      <c r="AW275" s="14" t="s">
        <v>32</v>
      </c>
      <c r="AX275" s="14" t="s">
        <v>71</v>
      </c>
      <c r="AY275" s="254" t="s">
        <v>144</v>
      </c>
    </row>
    <row r="276" s="15" customFormat="1">
      <c r="A276" s="15"/>
      <c r="B276" s="255"/>
      <c r="C276" s="256"/>
      <c r="D276" s="235" t="s">
        <v>155</v>
      </c>
      <c r="E276" s="257" t="s">
        <v>19</v>
      </c>
      <c r="F276" s="258" t="s">
        <v>189</v>
      </c>
      <c r="G276" s="256"/>
      <c r="H276" s="259">
        <v>126.84999999999999</v>
      </c>
      <c r="I276" s="260"/>
      <c r="J276" s="256"/>
      <c r="K276" s="256"/>
      <c r="L276" s="261"/>
      <c r="M276" s="262"/>
      <c r="N276" s="263"/>
      <c r="O276" s="263"/>
      <c r="P276" s="263"/>
      <c r="Q276" s="263"/>
      <c r="R276" s="263"/>
      <c r="S276" s="263"/>
      <c r="T276" s="264"/>
      <c r="U276" s="15"/>
      <c r="V276" s="15"/>
      <c r="W276" s="15"/>
      <c r="X276" s="15"/>
      <c r="Y276" s="15"/>
      <c r="Z276" s="15"/>
      <c r="AA276" s="15"/>
      <c r="AB276" s="15"/>
      <c r="AC276" s="15"/>
      <c r="AD276" s="15"/>
      <c r="AE276" s="15"/>
      <c r="AT276" s="265" t="s">
        <v>155</v>
      </c>
      <c r="AU276" s="265" t="s">
        <v>80</v>
      </c>
      <c r="AV276" s="15" t="s">
        <v>164</v>
      </c>
      <c r="AW276" s="15" t="s">
        <v>32</v>
      </c>
      <c r="AX276" s="15" t="s">
        <v>71</v>
      </c>
      <c r="AY276" s="265" t="s">
        <v>144</v>
      </c>
    </row>
    <row r="277" s="16" customFormat="1">
      <c r="A277" s="16"/>
      <c r="B277" s="266"/>
      <c r="C277" s="267"/>
      <c r="D277" s="235" t="s">
        <v>155</v>
      </c>
      <c r="E277" s="268" t="s">
        <v>19</v>
      </c>
      <c r="F277" s="269" t="s">
        <v>202</v>
      </c>
      <c r="G277" s="267"/>
      <c r="H277" s="270">
        <v>132.84999999999999</v>
      </c>
      <c r="I277" s="271"/>
      <c r="J277" s="267"/>
      <c r="K277" s="267"/>
      <c r="L277" s="272"/>
      <c r="M277" s="288"/>
      <c r="N277" s="289"/>
      <c r="O277" s="289"/>
      <c r="P277" s="289"/>
      <c r="Q277" s="289"/>
      <c r="R277" s="289"/>
      <c r="S277" s="289"/>
      <c r="T277" s="290"/>
      <c r="U277" s="16"/>
      <c r="V277" s="16"/>
      <c r="W277" s="16"/>
      <c r="X277" s="16"/>
      <c r="Y277" s="16"/>
      <c r="Z277" s="16"/>
      <c r="AA277" s="16"/>
      <c r="AB277" s="16"/>
      <c r="AC277" s="16"/>
      <c r="AD277" s="16"/>
      <c r="AE277" s="16"/>
      <c r="AT277" s="276" t="s">
        <v>155</v>
      </c>
      <c r="AU277" s="276" t="s">
        <v>80</v>
      </c>
      <c r="AV277" s="16" t="s">
        <v>151</v>
      </c>
      <c r="AW277" s="16" t="s">
        <v>32</v>
      </c>
      <c r="AX277" s="16" t="s">
        <v>78</v>
      </c>
      <c r="AY277" s="276" t="s">
        <v>144</v>
      </c>
    </row>
    <row r="278" s="2" customFormat="1" ht="6.96" customHeight="1">
      <c r="A278" s="40"/>
      <c r="B278" s="61"/>
      <c r="C278" s="62"/>
      <c r="D278" s="62"/>
      <c r="E278" s="62"/>
      <c r="F278" s="62"/>
      <c r="G278" s="62"/>
      <c r="H278" s="62"/>
      <c r="I278" s="62"/>
      <c r="J278" s="62"/>
      <c r="K278" s="62"/>
      <c r="L278" s="46"/>
      <c r="M278" s="40"/>
      <c r="O278" s="40"/>
      <c r="P278" s="40"/>
      <c r="Q278" s="40"/>
      <c r="R278" s="40"/>
      <c r="S278" s="40"/>
      <c r="T278" s="40"/>
      <c r="U278" s="40"/>
      <c r="V278" s="40"/>
      <c r="W278" s="40"/>
      <c r="X278" s="40"/>
      <c r="Y278" s="40"/>
      <c r="Z278" s="40"/>
      <c r="AA278" s="40"/>
      <c r="AB278" s="40"/>
      <c r="AC278" s="40"/>
      <c r="AD278" s="40"/>
      <c r="AE278" s="40"/>
    </row>
  </sheetData>
  <sheetProtection sheet="1" autoFilter="0" formatColumns="0" formatRows="0" objects="1" scenarios="1" spinCount="100000" saltValue="ZsCtG3bnz5Xpj7H3Kk10dubnmQpz+MLwxOVRXqGYXLZgnyVPDy9Sjw5Wsk8vzZzeYXpTPPbGma2V1TM8SS1BHA==" hashValue="HTlw7x34iAPeL/HZifDKXI3hTldT06XfZvI7Xj14n324cTFX3AdQszuMb2YYzVpD5s4ejD/EOvJVj0PZ8o3lHQ==" algorithmName="SHA-512" password="CC35"/>
  <autoFilter ref="C88:K277"/>
  <mergeCells count="9">
    <mergeCell ref="E7:H7"/>
    <mergeCell ref="E9:H9"/>
    <mergeCell ref="E18:H18"/>
    <mergeCell ref="E27:H27"/>
    <mergeCell ref="E48:H48"/>
    <mergeCell ref="E50:H50"/>
    <mergeCell ref="E79:H79"/>
    <mergeCell ref="E81:H81"/>
    <mergeCell ref="L2:V2"/>
  </mergeCells>
  <hyperlinks>
    <hyperlink ref="F93" r:id="rId1" display="https://podminky.urs.cz/item/CS_URS_2022_01/629991011"/>
    <hyperlink ref="F101" r:id="rId2" display="https://podminky.urs.cz/item/CS_URS_2022_01/622325119"/>
    <hyperlink ref="F106" r:id="rId3" display="https://podminky.urs.cz/item/CS_URS_2022_01/629991011"/>
    <hyperlink ref="F113" r:id="rId4" display="https://podminky.urs.cz/item/CS_URS_2022_01/941111121"/>
    <hyperlink ref="F120" r:id="rId5" display="https://podminky.urs.cz/item/CS_URS_2022_01/941111221"/>
    <hyperlink ref="F123" r:id="rId6" display="https://podminky.urs.cz/item/CS_URS_2022_01/941111821"/>
    <hyperlink ref="F126" r:id="rId7" display="https://podminky.urs.cz/item/CS_URS_2022_01/978015391"/>
    <hyperlink ref="F142" r:id="rId8" display="https://podminky.urs.cz/item/CS_URS_2022_01/985621111"/>
    <hyperlink ref="F150" r:id="rId9" display="https://podminky.urs.cz/item/CS_URS_2022_01/985621211"/>
    <hyperlink ref="F156" r:id="rId10" display="https://podminky.urs.cz/item/CS_URS_2022_01/985621311"/>
    <hyperlink ref="F158" r:id="rId11" display="https://podminky.urs.cz/item/CS_URS_2022_01/985621411"/>
    <hyperlink ref="F175" r:id="rId12" display="https://podminky.urs.cz/item/CS_URS_2022_01/985621511"/>
    <hyperlink ref="F190" r:id="rId13" display="https://podminky.urs.cz/item/CS_URS_2022_01/612131121"/>
    <hyperlink ref="F192" r:id="rId14" display="https://podminky.urs.cz/item/CS_URS_2022_01/612321131"/>
    <hyperlink ref="F204" r:id="rId15" display="https://podminky.urs.cz/item/CS_URS_2022_01/949101111"/>
    <hyperlink ref="F210" r:id="rId16" display="https://podminky.urs.cz/item/CS_URS_2022_01/985441112"/>
    <hyperlink ref="F214" r:id="rId17" display="https://podminky.urs.cz/item/CS_URS_2022_01/985141111"/>
    <hyperlink ref="F218" r:id="rId18" display="https://podminky.urs.cz/item/CS_URS_2022_01/985411111"/>
    <hyperlink ref="F223" r:id="rId19" display="https://podminky.urs.cz/item/CS_URS_2022_01/985411912"/>
    <hyperlink ref="F226" r:id="rId20" display="https://podminky.urs.cz/item/CS_URS_2022_01/997013213"/>
    <hyperlink ref="F228" r:id="rId21" display="https://podminky.urs.cz/item/CS_URS_2022_01/997013501"/>
    <hyperlink ref="F230" r:id="rId22" display="https://podminky.urs.cz/item/CS_URS_2022_01/997013509"/>
    <hyperlink ref="F233" r:id="rId23" display="https://podminky.urs.cz/item/CS_URS_2022_01/997013869"/>
    <hyperlink ref="F237" r:id="rId24" display="https://podminky.urs.cz/item/CS_URS_2022_01/998018002"/>
    <hyperlink ref="F241" r:id="rId25" display="https://podminky.urs.cz/item/CS_URS_2022_01/784171001"/>
    <hyperlink ref="F253" r:id="rId26" display="https://podminky.urs.cz/item/CS_URS_2022_01/784171121"/>
    <hyperlink ref="F263" r:id="rId27" display="https://podminky.urs.cz/item/CS_URS_2022_01/784111001"/>
    <hyperlink ref="F265" r:id="rId28" display="https://podminky.urs.cz/item/CS_URS_2022_01/784181121"/>
    <hyperlink ref="F267" r:id="rId29" display="https://podminky.urs.cz/item/CS_URS_2022_01/784211111"/>
  </hyperlinks>
  <pageMargins left="0.39375" right="0.39375" top="0.39375" bottom="0.39375" header="0" footer="0"/>
  <pageSetup paperSize="9" orientation="portrait" blackAndWhite="1" fitToHeight="100"/>
  <headerFooter>
    <oddFooter>&amp;CStrana &amp;P z &amp;N</oddFooter>
  </headerFooter>
  <drawing r:id="rId30"/>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94</v>
      </c>
    </row>
    <row r="3" s="1" customFormat="1" ht="6.96" customHeight="1">
      <c r="B3" s="141"/>
      <c r="C3" s="142"/>
      <c r="D3" s="142"/>
      <c r="E3" s="142"/>
      <c r="F3" s="142"/>
      <c r="G3" s="142"/>
      <c r="H3" s="142"/>
      <c r="I3" s="142"/>
      <c r="J3" s="142"/>
      <c r="K3" s="142"/>
      <c r="L3" s="22"/>
      <c r="AT3" s="19" t="s">
        <v>80</v>
      </c>
    </row>
    <row r="4" s="1" customFormat="1" ht="24.96" customHeight="1">
      <c r="B4" s="22"/>
      <c r="D4" s="143" t="s">
        <v>101</v>
      </c>
      <c r="L4" s="22"/>
      <c r="M4" s="144" t="s">
        <v>10</v>
      </c>
      <c r="AT4" s="19" t="s">
        <v>4</v>
      </c>
    </row>
    <row r="5" s="1" customFormat="1" ht="6.96" customHeight="1">
      <c r="B5" s="22"/>
      <c r="L5" s="22"/>
    </row>
    <row r="6" s="1" customFormat="1" ht="12" customHeight="1">
      <c r="B6" s="22"/>
      <c r="D6" s="145" t="s">
        <v>16</v>
      </c>
      <c r="L6" s="22"/>
    </row>
    <row r="7" s="1" customFormat="1" ht="16.5" customHeight="1">
      <c r="B7" s="22"/>
      <c r="E7" s="146" t="str">
        <f>'Rekapitulace stavby'!K6</f>
        <v>Oprava fasád č.p.1 Resselovo nám., Chrudim</v>
      </c>
      <c r="F7" s="145"/>
      <c r="G7" s="145"/>
      <c r="H7" s="145"/>
      <c r="L7" s="22"/>
    </row>
    <row r="8" s="2" customFormat="1" ht="12" customHeight="1">
      <c r="A8" s="40"/>
      <c r="B8" s="46"/>
      <c r="C8" s="40"/>
      <c r="D8" s="145" t="s">
        <v>102</v>
      </c>
      <c r="E8" s="40"/>
      <c r="F8" s="40"/>
      <c r="G8" s="40"/>
      <c r="H8" s="40"/>
      <c r="I8" s="40"/>
      <c r="J8" s="40"/>
      <c r="K8" s="40"/>
      <c r="L8" s="147"/>
      <c r="S8" s="40"/>
      <c r="T8" s="40"/>
      <c r="U8" s="40"/>
      <c r="V8" s="40"/>
      <c r="W8" s="40"/>
      <c r="X8" s="40"/>
      <c r="Y8" s="40"/>
      <c r="Z8" s="40"/>
      <c r="AA8" s="40"/>
      <c r="AB8" s="40"/>
      <c r="AC8" s="40"/>
      <c r="AD8" s="40"/>
      <c r="AE8" s="40"/>
    </row>
    <row r="9" s="2" customFormat="1" ht="16.5" customHeight="1">
      <c r="A9" s="40"/>
      <c r="B9" s="46"/>
      <c r="C9" s="40"/>
      <c r="D9" s="40"/>
      <c r="E9" s="148" t="s">
        <v>1087</v>
      </c>
      <c r="F9" s="40"/>
      <c r="G9" s="40"/>
      <c r="H9" s="40"/>
      <c r="I9" s="40"/>
      <c r="J9" s="40"/>
      <c r="K9" s="40"/>
      <c r="L9" s="147"/>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47"/>
      <c r="S10" s="40"/>
      <c r="T10" s="40"/>
      <c r="U10" s="40"/>
      <c r="V10" s="40"/>
      <c r="W10" s="40"/>
      <c r="X10" s="40"/>
      <c r="Y10" s="40"/>
      <c r="Z10" s="40"/>
      <c r="AA10" s="40"/>
      <c r="AB10" s="40"/>
      <c r="AC10" s="40"/>
      <c r="AD10" s="40"/>
      <c r="AE10" s="40"/>
    </row>
    <row r="11" s="2" customFormat="1" ht="12" customHeight="1">
      <c r="A11" s="40"/>
      <c r="B11" s="46"/>
      <c r="C11" s="40"/>
      <c r="D11" s="145" t="s">
        <v>18</v>
      </c>
      <c r="E11" s="40"/>
      <c r="F11" s="135" t="s">
        <v>19</v>
      </c>
      <c r="G11" s="40"/>
      <c r="H11" s="40"/>
      <c r="I11" s="145" t="s">
        <v>20</v>
      </c>
      <c r="J11" s="135" t="s">
        <v>19</v>
      </c>
      <c r="K11" s="40"/>
      <c r="L11" s="147"/>
      <c r="S11" s="40"/>
      <c r="T11" s="40"/>
      <c r="U11" s="40"/>
      <c r="V11" s="40"/>
      <c r="W11" s="40"/>
      <c r="X11" s="40"/>
      <c r="Y11" s="40"/>
      <c r="Z11" s="40"/>
      <c r="AA11" s="40"/>
      <c r="AB11" s="40"/>
      <c r="AC11" s="40"/>
      <c r="AD11" s="40"/>
      <c r="AE11" s="40"/>
    </row>
    <row r="12" s="2" customFormat="1" ht="12" customHeight="1">
      <c r="A12" s="40"/>
      <c r="B12" s="46"/>
      <c r="C12" s="40"/>
      <c r="D12" s="145" t="s">
        <v>21</v>
      </c>
      <c r="E12" s="40"/>
      <c r="F12" s="135" t="s">
        <v>22</v>
      </c>
      <c r="G12" s="40"/>
      <c r="H12" s="40"/>
      <c r="I12" s="145" t="s">
        <v>23</v>
      </c>
      <c r="J12" s="149" t="str">
        <f>'Rekapitulace stavby'!AN8</f>
        <v>14. 8. 2022</v>
      </c>
      <c r="K12" s="40"/>
      <c r="L12" s="147"/>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47"/>
      <c r="S13" s="40"/>
      <c r="T13" s="40"/>
      <c r="U13" s="40"/>
      <c r="V13" s="40"/>
      <c r="W13" s="40"/>
      <c r="X13" s="40"/>
      <c r="Y13" s="40"/>
      <c r="Z13" s="40"/>
      <c r="AA13" s="40"/>
      <c r="AB13" s="40"/>
      <c r="AC13" s="40"/>
      <c r="AD13" s="40"/>
      <c r="AE13" s="40"/>
    </row>
    <row r="14" s="2" customFormat="1" ht="12" customHeight="1">
      <c r="A14" s="40"/>
      <c r="B14" s="46"/>
      <c r="C14" s="40"/>
      <c r="D14" s="145" t="s">
        <v>25</v>
      </c>
      <c r="E14" s="40"/>
      <c r="F14" s="40"/>
      <c r="G14" s="40"/>
      <c r="H14" s="40"/>
      <c r="I14" s="145" t="s">
        <v>26</v>
      </c>
      <c r="J14" s="135" t="str">
        <f>IF('Rekapitulace stavby'!AN10="","",'Rekapitulace stavby'!AN10)</f>
        <v/>
      </c>
      <c r="K14" s="40"/>
      <c r="L14" s="147"/>
      <c r="S14" s="40"/>
      <c r="T14" s="40"/>
      <c r="U14" s="40"/>
      <c r="V14" s="40"/>
      <c r="W14" s="40"/>
      <c r="X14" s="40"/>
      <c r="Y14" s="40"/>
      <c r="Z14" s="40"/>
      <c r="AA14" s="40"/>
      <c r="AB14" s="40"/>
      <c r="AC14" s="40"/>
      <c r="AD14" s="40"/>
      <c r="AE14" s="40"/>
    </row>
    <row r="15" s="2" customFormat="1" ht="18" customHeight="1">
      <c r="A15" s="40"/>
      <c r="B15" s="46"/>
      <c r="C15" s="40"/>
      <c r="D15" s="40"/>
      <c r="E15" s="135" t="str">
        <f>IF('Rekapitulace stavby'!E11="","",'Rekapitulace stavby'!E11)</f>
        <v xml:space="preserve"> </v>
      </c>
      <c r="F15" s="40"/>
      <c r="G15" s="40"/>
      <c r="H15" s="40"/>
      <c r="I15" s="145" t="s">
        <v>27</v>
      </c>
      <c r="J15" s="135" t="str">
        <f>IF('Rekapitulace stavby'!AN11="","",'Rekapitulace stavby'!AN11)</f>
        <v/>
      </c>
      <c r="K15" s="40"/>
      <c r="L15" s="147"/>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47"/>
      <c r="S16" s="40"/>
      <c r="T16" s="40"/>
      <c r="U16" s="40"/>
      <c r="V16" s="40"/>
      <c r="W16" s="40"/>
      <c r="X16" s="40"/>
      <c r="Y16" s="40"/>
      <c r="Z16" s="40"/>
      <c r="AA16" s="40"/>
      <c r="AB16" s="40"/>
      <c r="AC16" s="40"/>
      <c r="AD16" s="40"/>
      <c r="AE16" s="40"/>
    </row>
    <row r="17" s="2" customFormat="1" ht="12" customHeight="1">
      <c r="A17" s="40"/>
      <c r="B17" s="46"/>
      <c r="C17" s="40"/>
      <c r="D17" s="145" t="s">
        <v>28</v>
      </c>
      <c r="E17" s="40"/>
      <c r="F17" s="40"/>
      <c r="G17" s="40"/>
      <c r="H17" s="40"/>
      <c r="I17" s="145" t="s">
        <v>26</v>
      </c>
      <c r="J17" s="35" t="str">
        <f>'Rekapitulace stavby'!AN13</f>
        <v>Vyplň údaj</v>
      </c>
      <c r="K17" s="40"/>
      <c r="L17" s="147"/>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5"/>
      <c r="G18" s="135"/>
      <c r="H18" s="135"/>
      <c r="I18" s="145" t="s">
        <v>27</v>
      </c>
      <c r="J18" s="35" t="str">
        <f>'Rekapitulace stavby'!AN14</f>
        <v>Vyplň údaj</v>
      </c>
      <c r="K18" s="40"/>
      <c r="L18" s="147"/>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47"/>
      <c r="S19" s="40"/>
      <c r="T19" s="40"/>
      <c r="U19" s="40"/>
      <c r="V19" s="40"/>
      <c r="W19" s="40"/>
      <c r="X19" s="40"/>
      <c r="Y19" s="40"/>
      <c r="Z19" s="40"/>
      <c r="AA19" s="40"/>
      <c r="AB19" s="40"/>
      <c r="AC19" s="40"/>
      <c r="AD19" s="40"/>
      <c r="AE19" s="40"/>
    </row>
    <row r="20" s="2" customFormat="1" ht="12" customHeight="1">
      <c r="A20" s="40"/>
      <c r="B20" s="46"/>
      <c r="C20" s="40"/>
      <c r="D20" s="145" t="s">
        <v>30</v>
      </c>
      <c r="E20" s="40"/>
      <c r="F20" s="40"/>
      <c r="G20" s="40"/>
      <c r="H20" s="40"/>
      <c r="I20" s="145" t="s">
        <v>26</v>
      </c>
      <c r="J20" s="135" t="s">
        <v>19</v>
      </c>
      <c r="K20" s="40"/>
      <c r="L20" s="147"/>
      <c r="S20" s="40"/>
      <c r="T20" s="40"/>
      <c r="U20" s="40"/>
      <c r="V20" s="40"/>
      <c r="W20" s="40"/>
      <c r="X20" s="40"/>
      <c r="Y20" s="40"/>
      <c r="Z20" s="40"/>
      <c r="AA20" s="40"/>
      <c r="AB20" s="40"/>
      <c r="AC20" s="40"/>
      <c r="AD20" s="40"/>
      <c r="AE20" s="40"/>
    </row>
    <row r="21" s="2" customFormat="1" ht="18" customHeight="1">
      <c r="A21" s="40"/>
      <c r="B21" s="46"/>
      <c r="C21" s="40"/>
      <c r="D21" s="40"/>
      <c r="E21" s="135" t="s">
        <v>31</v>
      </c>
      <c r="F21" s="40"/>
      <c r="G21" s="40"/>
      <c r="H21" s="40"/>
      <c r="I21" s="145" t="s">
        <v>27</v>
      </c>
      <c r="J21" s="135" t="s">
        <v>19</v>
      </c>
      <c r="K21" s="40"/>
      <c r="L21" s="147"/>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47"/>
      <c r="S22" s="40"/>
      <c r="T22" s="40"/>
      <c r="U22" s="40"/>
      <c r="V22" s="40"/>
      <c r="W22" s="40"/>
      <c r="X22" s="40"/>
      <c r="Y22" s="40"/>
      <c r="Z22" s="40"/>
      <c r="AA22" s="40"/>
      <c r="AB22" s="40"/>
      <c r="AC22" s="40"/>
      <c r="AD22" s="40"/>
      <c r="AE22" s="40"/>
    </row>
    <row r="23" s="2" customFormat="1" ht="12" customHeight="1">
      <c r="A23" s="40"/>
      <c r="B23" s="46"/>
      <c r="C23" s="40"/>
      <c r="D23" s="145" t="s">
        <v>33</v>
      </c>
      <c r="E23" s="40"/>
      <c r="F23" s="40"/>
      <c r="G23" s="40"/>
      <c r="H23" s="40"/>
      <c r="I23" s="145" t="s">
        <v>26</v>
      </c>
      <c r="J23" s="135" t="s">
        <v>19</v>
      </c>
      <c r="K23" s="40"/>
      <c r="L23" s="147"/>
      <c r="S23" s="40"/>
      <c r="T23" s="40"/>
      <c r="U23" s="40"/>
      <c r="V23" s="40"/>
      <c r="W23" s="40"/>
      <c r="X23" s="40"/>
      <c r="Y23" s="40"/>
      <c r="Z23" s="40"/>
      <c r="AA23" s="40"/>
      <c r="AB23" s="40"/>
      <c r="AC23" s="40"/>
      <c r="AD23" s="40"/>
      <c r="AE23" s="40"/>
    </row>
    <row r="24" s="2" customFormat="1" ht="18" customHeight="1">
      <c r="A24" s="40"/>
      <c r="B24" s="46"/>
      <c r="C24" s="40"/>
      <c r="D24" s="40"/>
      <c r="E24" s="135" t="s">
        <v>34</v>
      </c>
      <c r="F24" s="40"/>
      <c r="G24" s="40"/>
      <c r="H24" s="40"/>
      <c r="I24" s="145" t="s">
        <v>27</v>
      </c>
      <c r="J24" s="135" t="s">
        <v>19</v>
      </c>
      <c r="K24" s="40"/>
      <c r="L24" s="147"/>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47"/>
      <c r="S25" s="40"/>
      <c r="T25" s="40"/>
      <c r="U25" s="40"/>
      <c r="V25" s="40"/>
      <c r="W25" s="40"/>
      <c r="X25" s="40"/>
      <c r="Y25" s="40"/>
      <c r="Z25" s="40"/>
      <c r="AA25" s="40"/>
      <c r="AB25" s="40"/>
      <c r="AC25" s="40"/>
      <c r="AD25" s="40"/>
      <c r="AE25" s="40"/>
    </row>
    <row r="26" s="2" customFormat="1" ht="12" customHeight="1">
      <c r="A26" s="40"/>
      <c r="B26" s="46"/>
      <c r="C26" s="40"/>
      <c r="D26" s="145" t="s">
        <v>35</v>
      </c>
      <c r="E26" s="40"/>
      <c r="F26" s="40"/>
      <c r="G26" s="40"/>
      <c r="H26" s="40"/>
      <c r="I26" s="40"/>
      <c r="J26" s="40"/>
      <c r="K26" s="40"/>
      <c r="L26" s="147"/>
      <c r="S26" s="40"/>
      <c r="T26" s="40"/>
      <c r="U26" s="40"/>
      <c r="V26" s="40"/>
      <c r="W26" s="40"/>
      <c r="X26" s="40"/>
      <c r="Y26" s="40"/>
      <c r="Z26" s="40"/>
      <c r="AA26" s="40"/>
      <c r="AB26" s="40"/>
      <c r="AC26" s="40"/>
      <c r="AD26" s="40"/>
      <c r="AE26" s="40"/>
    </row>
    <row r="27" s="8" customFormat="1" ht="16.5" customHeight="1">
      <c r="A27" s="150"/>
      <c r="B27" s="151"/>
      <c r="C27" s="150"/>
      <c r="D27" s="150"/>
      <c r="E27" s="152" t="s">
        <v>19</v>
      </c>
      <c r="F27" s="152"/>
      <c r="G27" s="152"/>
      <c r="H27" s="152"/>
      <c r="I27" s="150"/>
      <c r="J27" s="150"/>
      <c r="K27" s="150"/>
      <c r="L27" s="153"/>
      <c r="S27" s="150"/>
      <c r="T27" s="150"/>
      <c r="U27" s="150"/>
      <c r="V27" s="150"/>
      <c r="W27" s="150"/>
      <c r="X27" s="150"/>
      <c r="Y27" s="150"/>
      <c r="Z27" s="150"/>
      <c r="AA27" s="150"/>
      <c r="AB27" s="150"/>
      <c r="AC27" s="150"/>
      <c r="AD27" s="150"/>
      <c r="AE27" s="150"/>
    </row>
    <row r="28" s="2" customFormat="1" ht="6.96" customHeight="1">
      <c r="A28" s="40"/>
      <c r="B28" s="46"/>
      <c r="C28" s="40"/>
      <c r="D28" s="40"/>
      <c r="E28" s="40"/>
      <c r="F28" s="40"/>
      <c r="G28" s="40"/>
      <c r="H28" s="40"/>
      <c r="I28" s="40"/>
      <c r="J28" s="40"/>
      <c r="K28" s="40"/>
      <c r="L28" s="147"/>
      <c r="S28" s="40"/>
      <c r="T28" s="40"/>
      <c r="U28" s="40"/>
      <c r="V28" s="40"/>
      <c r="W28" s="40"/>
      <c r="X28" s="40"/>
      <c r="Y28" s="40"/>
      <c r="Z28" s="40"/>
      <c r="AA28" s="40"/>
      <c r="AB28" s="40"/>
      <c r="AC28" s="40"/>
      <c r="AD28" s="40"/>
      <c r="AE28" s="40"/>
    </row>
    <row r="29" s="2" customFormat="1" ht="6.96" customHeight="1">
      <c r="A29" s="40"/>
      <c r="B29" s="46"/>
      <c r="C29" s="40"/>
      <c r="D29" s="154"/>
      <c r="E29" s="154"/>
      <c r="F29" s="154"/>
      <c r="G29" s="154"/>
      <c r="H29" s="154"/>
      <c r="I29" s="154"/>
      <c r="J29" s="154"/>
      <c r="K29" s="154"/>
      <c r="L29" s="147"/>
      <c r="S29" s="40"/>
      <c r="T29" s="40"/>
      <c r="U29" s="40"/>
      <c r="V29" s="40"/>
      <c r="W29" s="40"/>
      <c r="X29" s="40"/>
      <c r="Y29" s="40"/>
      <c r="Z29" s="40"/>
      <c r="AA29" s="40"/>
      <c r="AB29" s="40"/>
      <c r="AC29" s="40"/>
      <c r="AD29" s="40"/>
      <c r="AE29" s="40"/>
    </row>
    <row r="30" s="2" customFormat="1" ht="25.44" customHeight="1">
      <c r="A30" s="40"/>
      <c r="B30" s="46"/>
      <c r="C30" s="40"/>
      <c r="D30" s="155" t="s">
        <v>37</v>
      </c>
      <c r="E30" s="40"/>
      <c r="F30" s="40"/>
      <c r="G30" s="40"/>
      <c r="H30" s="40"/>
      <c r="I30" s="40"/>
      <c r="J30" s="156">
        <f>ROUND(J84, 2)</f>
        <v>0</v>
      </c>
      <c r="K30" s="40"/>
      <c r="L30" s="147"/>
      <c r="S30" s="40"/>
      <c r="T30" s="40"/>
      <c r="U30" s="40"/>
      <c r="V30" s="40"/>
      <c r="W30" s="40"/>
      <c r="X30" s="40"/>
      <c r="Y30" s="40"/>
      <c r="Z30" s="40"/>
      <c r="AA30" s="40"/>
      <c r="AB30" s="40"/>
      <c r="AC30" s="40"/>
      <c r="AD30" s="40"/>
      <c r="AE30" s="40"/>
    </row>
    <row r="31" s="2" customFormat="1" ht="6.96" customHeight="1">
      <c r="A31" s="40"/>
      <c r="B31" s="46"/>
      <c r="C31" s="40"/>
      <c r="D31" s="154"/>
      <c r="E31" s="154"/>
      <c r="F31" s="154"/>
      <c r="G31" s="154"/>
      <c r="H31" s="154"/>
      <c r="I31" s="154"/>
      <c r="J31" s="154"/>
      <c r="K31" s="154"/>
      <c r="L31" s="147"/>
      <c r="S31" s="40"/>
      <c r="T31" s="40"/>
      <c r="U31" s="40"/>
      <c r="V31" s="40"/>
      <c r="W31" s="40"/>
      <c r="X31" s="40"/>
      <c r="Y31" s="40"/>
      <c r="Z31" s="40"/>
      <c r="AA31" s="40"/>
      <c r="AB31" s="40"/>
      <c r="AC31" s="40"/>
      <c r="AD31" s="40"/>
      <c r="AE31" s="40"/>
    </row>
    <row r="32" s="2" customFormat="1" ht="14.4" customHeight="1">
      <c r="A32" s="40"/>
      <c r="B32" s="46"/>
      <c r="C32" s="40"/>
      <c r="D32" s="40"/>
      <c r="E32" s="40"/>
      <c r="F32" s="157" t="s">
        <v>39</v>
      </c>
      <c r="G32" s="40"/>
      <c r="H32" s="40"/>
      <c r="I32" s="157" t="s">
        <v>38</v>
      </c>
      <c r="J32" s="157" t="s">
        <v>40</v>
      </c>
      <c r="K32" s="40"/>
      <c r="L32" s="147"/>
      <c r="S32" s="40"/>
      <c r="T32" s="40"/>
      <c r="U32" s="40"/>
      <c r="V32" s="40"/>
      <c r="W32" s="40"/>
      <c r="X32" s="40"/>
      <c r="Y32" s="40"/>
      <c r="Z32" s="40"/>
      <c r="AA32" s="40"/>
      <c r="AB32" s="40"/>
      <c r="AC32" s="40"/>
      <c r="AD32" s="40"/>
      <c r="AE32" s="40"/>
    </row>
    <row r="33" s="2" customFormat="1" ht="14.4" customHeight="1">
      <c r="A33" s="40"/>
      <c r="B33" s="46"/>
      <c r="C33" s="40"/>
      <c r="D33" s="158" t="s">
        <v>41</v>
      </c>
      <c r="E33" s="145" t="s">
        <v>42</v>
      </c>
      <c r="F33" s="159">
        <f>ROUND((SUM(BE84:BE143)),  2)</f>
        <v>0</v>
      </c>
      <c r="G33" s="40"/>
      <c r="H33" s="40"/>
      <c r="I33" s="160">
        <v>0.20999999999999999</v>
      </c>
      <c r="J33" s="159">
        <f>ROUND(((SUM(BE84:BE143))*I33),  2)</f>
        <v>0</v>
      </c>
      <c r="K33" s="40"/>
      <c r="L33" s="147"/>
      <c r="S33" s="40"/>
      <c r="T33" s="40"/>
      <c r="U33" s="40"/>
      <c r="V33" s="40"/>
      <c r="W33" s="40"/>
      <c r="X33" s="40"/>
      <c r="Y33" s="40"/>
      <c r="Z33" s="40"/>
      <c r="AA33" s="40"/>
      <c r="AB33" s="40"/>
      <c r="AC33" s="40"/>
      <c r="AD33" s="40"/>
      <c r="AE33" s="40"/>
    </row>
    <row r="34" s="2" customFormat="1" ht="14.4" customHeight="1">
      <c r="A34" s="40"/>
      <c r="B34" s="46"/>
      <c r="C34" s="40"/>
      <c r="D34" s="40"/>
      <c r="E34" s="145" t="s">
        <v>43</v>
      </c>
      <c r="F34" s="159">
        <f>ROUND((SUM(BF84:BF143)),  2)</f>
        <v>0</v>
      </c>
      <c r="G34" s="40"/>
      <c r="H34" s="40"/>
      <c r="I34" s="160">
        <v>0.14999999999999999</v>
      </c>
      <c r="J34" s="159">
        <f>ROUND(((SUM(BF84:BF143))*I34),  2)</f>
        <v>0</v>
      </c>
      <c r="K34" s="40"/>
      <c r="L34" s="147"/>
      <c r="S34" s="40"/>
      <c r="T34" s="40"/>
      <c r="U34" s="40"/>
      <c r="V34" s="40"/>
      <c r="W34" s="40"/>
      <c r="X34" s="40"/>
      <c r="Y34" s="40"/>
      <c r="Z34" s="40"/>
      <c r="AA34" s="40"/>
      <c r="AB34" s="40"/>
      <c r="AC34" s="40"/>
      <c r="AD34" s="40"/>
      <c r="AE34" s="40"/>
    </row>
    <row r="35" hidden="1" s="2" customFormat="1" ht="14.4" customHeight="1">
      <c r="A35" s="40"/>
      <c r="B35" s="46"/>
      <c r="C35" s="40"/>
      <c r="D35" s="40"/>
      <c r="E35" s="145" t="s">
        <v>44</v>
      </c>
      <c r="F35" s="159">
        <f>ROUND((SUM(BG84:BG143)),  2)</f>
        <v>0</v>
      </c>
      <c r="G35" s="40"/>
      <c r="H35" s="40"/>
      <c r="I35" s="160">
        <v>0.20999999999999999</v>
      </c>
      <c r="J35" s="159">
        <f>0</f>
        <v>0</v>
      </c>
      <c r="K35" s="40"/>
      <c r="L35" s="147"/>
      <c r="S35" s="40"/>
      <c r="T35" s="40"/>
      <c r="U35" s="40"/>
      <c r="V35" s="40"/>
      <c r="W35" s="40"/>
      <c r="X35" s="40"/>
      <c r="Y35" s="40"/>
      <c r="Z35" s="40"/>
      <c r="AA35" s="40"/>
      <c r="AB35" s="40"/>
      <c r="AC35" s="40"/>
      <c r="AD35" s="40"/>
      <c r="AE35" s="40"/>
    </row>
    <row r="36" hidden="1" s="2" customFormat="1" ht="14.4" customHeight="1">
      <c r="A36" s="40"/>
      <c r="B36" s="46"/>
      <c r="C36" s="40"/>
      <c r="D36" s="40"/>
      <c r="E36" s="145" t="s">
        <v>45</v>
      </c>
      <c r="F36" s="159">
        <f>ROUND((SUM(BH84:BH143)),  2)</f>
        <v>0</v>
      </c>
      <c r="G36" s="40"/>
      <c r="H36" s="40"/>
      <c r="I36" s="160">
        <v>0.14999999999999999</v>
      </c>
      <c r="J36" s="159">
        <f>0</f>
        <v>0</v>
      </c>
      <c r="K36" s="40"/>
      <c r="L36" s="147"/>
      <c r="S36" s="40"/>
      <c r="T36" s="40"/>
      <c r="U36" s="40"/>
      <c r="V36" s="40"/>
      <c r="W36" s="40"/>
      <c r="X36" s="40"/>
      <c r="Y36" s="40"/>
      <c r="Z36" s="40"/>
      <c r="AA36" s="40"/>
      <c r="AB36" s="40"/>
      <c r="AC36" s="40"/>
      <c r="AD36" s="40"/>
      <c r="AE36" s="40"/>
    </row>
    <row r="37" hidden="1" s="2" customFormat="1" ht="14.4" customHeight="1">
      <c r="A37" s="40"/>
      <c r="B37" s="46"/>
      <c r="C37" s="40"/>
      <c r="D37" s="40"/>
      <c r="E37" s="145" t="s">
        <v>46</v>
      </c>
      <c r="F37" s="159">
        <f>ROUND((SUM(BI84:BI143)),  2)</f>
        <v>0</v>
      </c>
      <c r="G37" s="40"/>
      <c r="H37" s="40"/>
      <c r="I37" s="160">
        <v>0</v>
      </c>
      <c r="J37" s="159">
        <f>0</f>
        <v>0</v>
      </c>
      <c r="K37" s="40"/>
      <c r="L37" s="147"/>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47"/>
      <c r="S38" s="40"/>
      <c r="T38" s="40"/>
      <c r="U38" s="40"/>
      <c r="V38" s="40"/>
      <c r="W38" s="40"/>
      <c r="X38" s="40"/>
      <c r="Y38" s="40"/>
      <c r="Z38" s="40"/>
      <c r="AA38" s="40"/>
      <c r="AB38" s="40"/>
      <c r="AC38" s="40"/>
      <c r="AD38" s="40"/>
      <c r="AE38" s="40"/>
    </row>
    <row r="39" s="2" customFormat="1" ht="25.44" customHeight="1">
      <c r="A39" s="40"/>
      <c r="B39" s="46"/>
      <c r="C39" s="161"/>
      <c r="D39" s="162" t="s">
        <v>47</v>
      </c>
      <c r="E39" s="163"/>
      <c r="F39" s="163"/>
      <c r="G39" s="164" t="s">
        <v>48</v>
      </c>
      <c r="H39" s="165" t="s">
        <v>49</v>
      </c>
      <c r="I39" s="163"/>
      <c r="J39" s="166">
        <f>SUM(J30:J37)</f>
        <v>0</v>
      </c>
      <c r="K39" s="167"/>
      <c r="L39" s="147"/>
      <c r="S39" s="40"/>
      <c r="T39" s="40"/>
      <c r="U39" s="40"/>
      <c r="V39" s="40"/>
      <c r="W39" s="40"/>
      <c r="X39" s="40"/>
      <c r="Y39" s="40"/>
      <c r="Z39" s="40"/>
      <c r="AA39" s="40"/>
      <c r="AB39" s="40"/>
      <c r="AC39" s="40"/>
      <c r="AD39" s="40"/>
      <c r="AE39" s="40"/>
    </row>
    <row r="40" s="2" customFormat="1" ht="14.4" customHeight="1">
      <c r="A40" s="40"/>
      <c r="B40" s="168"/>
      <c r="C40" s="169"/>
      <c r="D40" s="169"/>
      <c r="E40" s="169"/>
      <c r="F40" s="169"/>
      <c r="G40" s="169"/>
      <c r="H40" s="169"/>
      <c r="I40" s="169"/>
      <c r="J40" s="169"/>
      <c r="K40" s="169"/>
      <c r="L40" s="147"/>
      <c r="S40" s="40"/>
      <c r="T40" s="40"/>
      <c r="U40" s="40"/>
      <c r="V40" s="40"/>
      <c r="W40" s="40"/>
      <c r="X40" s="40"/>
      <c r="Y40" s="40"/>
      <c r="Z40" s="40"/>
      <c r="AA40" s="40"/>
      <c r="AB40" s="40"/>
      <c r="AC40" s="40"/>
      <c r="AD40" s="40"/>
      <c r="AE40" s="40"/>
    </row>
    <row r="44" s="2" customFormat="1" ht="6.96" customHeight="1">
      <c r="A44" s="40"/>
      <c r="B44" s="170"/>
      <c r="C44" s="171"/>
      <c r="D44" s="171"/>
      <c r="E44" s="171"/>
      <c r="F44" s="171"/>
      <c r="G44" s="171"/>
      <c r="H44" s="171"/>
      <c r="I44" s="171"/>
      <c r="J44" s="171"/>
      <c r="K44" s="171"/>
      <c r="L44" s="147"/>
      <c r="S44" s="40"/>
      <c r="T44" s="40"/>
      <c r="U44" s="40"/>
      <c r="V44" s="40"/>
      <c r="W44" s="40"/>
      <c r="X44" s="40"/>
      <c r="Y44" s="40"/>
      <c r="Z44" s="40"/>
      <c r="AA44" s="40"/>
      <c r="AB44" s="40"/>
      <c r="AC44" s="40"/>
      <c r="AD44" s="40"/>
      <c r="AE44" s="40"/>
    </row>
    <row r="45" s="2" customFormat="1" ht="24.96" customHeight="1">
      <c r="A45" s="40"/>
      <c r="B45" s="41"/>
      <c r="C45" s="25" t="s">
        <v>106</v>
      </c>
      <c r="D45" s="42"/>
      <c r="E45" s="42"/>
      <c r="F45" s="42"/>
      <c r="G45" s="42"/>
      <c r="H45" s="42"/>
      <c r="I45" s="42"/>
      <c r="J45" s="42"/>
      <c r="K45" s="42"/>
      <c r="L45" s="147"/>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47"/>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47"/>
      <c r="S47" s="40"/>
      <c r="T47" s="40"/>
      <c r="U47" s="40"/>
      <c r="V47" s="40"/>
      <c r="W47" s="40"/>
      <c r="X47" s="40"/>
      <c r="Y47" s="40"/>
      <c r="Z47" s="40"/>
      <c r="AA47" s="40"/>
      <c r="AB47" s="40"/>
      <c r="AC47" s="40"/>
      <c r="AD47" s="40"/>
      <c r="AE47" s="40"/>
    </row>
    <row r="48" s="2" customFormat="1" ht="16.5" customHeight="1">
      <c r="A48" s="40"/>
      <c r="B48" s="41"/>
      <c r="C48" s="42"/>
      <c r="D48" s="42"/>
      <c r="E48" s="172" t="str">
        <f>E7</f>
        <v>Oprava fasád č.p.1 Resselovo nám., Chrudim</v>
      </c>
      <c r="F48" s="34"/>
      <c r="G48" s="34"/>
      <c r="H48" s="34"/>
      <c r="I48" s="42"/>
      <c r="J48" s="42"/>
      <c r="K48" s="42"/>
      <c r="L48" s="147"/>
      <c r="S48" s="40"/>
      <c r="T48" s="40"/>
      <c r="U48" s="40"/>
      <c r="V48" s="40"/>
      <c r="W48" s="40"/>
      <c r="X48" s="40"/>
      <c r="Y48" s="40"/>
      <c r="Z48" s="40"/>
      <c r="AA48" s="40"/>
      <c r="AB48" s="40"/>
      <c r="AC48" s="40"/>
      <c r="AD48" s="40"/>
      <c r="AE48" s="40"/>
    </row>
    <row r="49" s="2" customFormat="1" ht="12" customHeight="1">
      <c r="A49" s="40"/>
      <c r="B49" s="41"/>
      <c r="C49" s="34" t="s">
        <v>102</v>
      </c>
      <c r="D49" s="42"/>
      <c r="E49" s="42"/>
      <c r="F49" s="42"/>
      <c r="G49" s="42"/>
      <c r="H49" s="42"/>
      <c r="I49" s="42"/>
      <c r="J49" s="42"/>
      <c r="K49" s="42"/>
      <c r="L49" s="147"/>
      <c r="S49" s="40"/>
      <c r="T49" s="40"/>
      <c r="U49" s="40"/>
      <c r="V49" s="40"/>
      <c r="W49" s="40"/>
      <c r="X49" s="40"/>
      <c r="Y49" s="40"/>
      <c r="Z49" s="40"/>
      <c r="AA49" s="40"/>
      <c r="AB49" s="40"/>
      <c r="AC49" s="40"/>
      <c r="AD49" s="40"/>
      <c r="AE49" s="40"/>
    </row>
    <row r="50" s="2" customFormat="1" ht="16.5" customHeight="1">
      <c r="A50" s="40"/>
      <c r="B50" s="41"/>
      <c r="C50" s="42"/>
      <c r="D50" s="42"/>
      <c r="E50" s="71" t="str">
        <f>E9</f>
        <v>09 - VRN</v>
      </c>
      <c r="F50" s="42"/>
      <c r="G50" s="42"/>
      <c r="H50" s="42"/>
      <c r="I50" s="42"/>
      <c r="J50" s="42"/>
      <c r="K50" s="42"/>
      <c r="L50" s="147"/>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47"/>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34" t="s">
        <v>23</v>
      </c>
      <c r="J52" s="74" t="str">
        <f>IF(J12="","",J12)</f>
        <v>14. 8. 2022</v>
      </c>
      <c r="K52" s="42"/>
      <c r="L52" s="147"/>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47"/>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 xml:space="preserve"> </v>
      </c>
      <c r="G54" s="42"/>
      <c r="H54" s="42"/>
      <c r="I54" s="34" t="s">
        <v>30</v>
      </c>
      <c r="J54" s="38" t="str">
        <f>E21</f>
        <v>Ing. Josef Dvořák</v>
      </c>
      <c r="K54" s="42"/>
      <c r="L54" s="147"/>
      <c r="S54" s="40"/>
      <c r="T54" s="40"/>
      <c r="U54" s="40"/>
      <c r="V54" s="40"/>
      <c r="W54" s="40"/>
      <c r="X54" s="40"/>
      <c r="Y54" s="40"/>
      <c r="Z54" s="40"/>
      <c r="AA54" s="40"/>
      <c r="AB54" s="40"/>
      <c r="AC54" s="40"/>
      <c r="AD54" s="40"/>
      <c r="AE54" s="40"/>
    </row>
    <row r="55" s="2" customFormat="1" ht="15.15" customHeight="1">
      <c r="A55" s="40"/>
      <c r="B55" s="41"/>
      <c r="C55" s="34" t="s">
        <v>28</v>
      </c>
      <c r="D55" s="42"/>
      <c r="E55" s="42"/>
      <c r="F55" s="29" t="str">
        <f>IF(E18="","",E18)</f>
        <v>Vyplň údaj</v>
      </c>
      <c r="G55" s="42"/>
      <c r="H55" s="42"/>
      <c r="I55" s="34" t="s">
        <v>33</v>
      </c>
      <c r="J55" s="38" t="str">
        <f>E24</f>
        <v>Ing.Jiří Pitra</v>
      </c>
      <c r="K55" s="42"/>
      <c r="L55" s="147"/>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47"/>
      <c r="S56" s="40"/>
      <c r="T56" s="40"/>
      <c r="U56" s="40"/>
      <c r="V56" s="40"/>
      <c r="W56" s="40"/>
      <c r="X56" s="40"/>
      <c r="Y56" s="40"/>
      <c r="Z56" s="40"/>
      <c r="AA56" s="40"/>
      <c r="AB56" s="40"/>
      <c r="AC56" s="40"/>
      <c r="AD56" s="40"/>
      <c r="AE56" s="40"/>
    </row>
    <row r="57" s="2" customFormat="1" ht="29.28" customHeight="1">
      <c r="A57" s="40"/>
      <c r="B57" s="41"/>
      <c r="C57" s="173" t="s">
        <v>107</v>
      </c>
      <c r="D57" s="174"/>
      <c r="E57" s="174"/>
      <c r="F57" s="174"/>
      <c r="G57" s="174"/>
      <c r="H57" s="174"/>
      <c r="I57" s="174"/>
      <c r="J57" s="175" t="s">
        <v>108</v>
      </c>
      <c r="K57" s="174"/>
      <c r="L57" s="147"/>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47"/>
      <c r="S58" s="40"/>
      <c r="T58" s="40"/>
      <c r="U58" s="40"/>
      <c r="V58" s="40"/>
      <c r="W58" s="40"/>
      <c r="X58" s="40"/>
      <c r="Y58" s="40"/>
      <c r="Z58" s="40"/>
      <c r="AA58" s="40"/>
      <c r="AB58" s="40"/>
      <c r="AC58" s="40"/>
      <c r="AD58" s="40"/>
      <c r="AE58" s="40"/>
    </row>
    <row r="59" s="2" customFormat="1" ht="22.8" customHeight="1">
      <c r="A59" s="40"/>
      <c r="B59" s="41"/>
      <c r="C59" s="176" t="s">
        <v>69</v>
      </c>
      <c r="D59" s="42"/>
      <c r="E59" s="42"/>
      <c r="F59" s="42"/>
      <c r="G59" s="42"/>
      <c r="H59" s="42"/>
      <c r="I59" s="42"/>
      <c r="J59" s="104">
        <f>J84</f>
        <v>0</v>
      </c>
      <c r="K59" s="42"/>
      <c r="L59" s="147"/>
      <c r="S59" s="40"/>
      <c r="T59" s="40"/>
      <c r="U59" s="40"/>
      <c r="V59" s="40"/>
      <c r="W59" s="40"/>
      <c r="X59" s="40"/>
      <c r="Y59" s="40"/>
      <c r="Z59" s="40"/>
      <c r="AA59" s="40"/>
      <c r="AB59" s="40"/>
      <c r="AC59" s="40"/>
      <c r="AD59" s="40"/>
      <c r="AE59" s="40"/>
      <c r="AU59" s="19" t="s">
        <v>109</v>
      </c>
    </row>
    <row r="60" s="9" customFormat="1" ht="24.96" customHeight="1">
      <c r="A60" s="9"/>
      <c r="B60" s="177"/>
      <c r="C60" s="178"/>
      <c r="D60" s="179" t="s">
        <v>1088</v>
      </c>
      <c r="E60" s="180"/>
      <c r="F60" s="180"/>
      <c r="G60" s="180"/>
      <c r="H60" s="180"/>
      <c r="I60" s="180"/>
      <c r="J60" s="181">
        <f>J85</f>
        <v>0</v>
      </c>
      <c r="K60" s="178"/>
      <c r="L60" s="182"/>
      <c r="S60" s="9"/>
      <c r="T60" s="9"/>
      <c r="U60" s="9"/>
      <c r="V60" s="9"/>
      <c r="W60" s="9"/>
      <c r="X60" s="9"/>
      <c r="Y60" s="9"/>
      <c r="Z60" s="9"/>
      <c r="AA60" s="9"/>
      <c r="AB60" s="9"/>
      <c r="AC60" s="9"/>
      <c r="AD60" s="9"/>
      <c r="AE60" s="9"/>
    </row>
    <row r="61" s="10" customFormat="1" ht="19.92" customHeight="1">
      <c r="A61" s="10"/>
      <c r="B61" s="183"/>
      <c r="C61" s="127"/>
      <c r="D61" s="184" t="s">
        <v>1089</v>
      </c>
      <c r="E61" s="185"/>
      <c r="F61" s="185"/>
      <c r="G61" s="185"/>
      <c r="H61" s="185"/>
      <c r="I61" s="185"/>
      <c r="J61" s="186">
        <f>J86</f>
        <v>0</v>
      </c>
      <c r="K61" s="127"/>
      <c r="L61" s="187"/>
      <c r="S61" s="10"/>
      <c r="T61" s="10"/>
      <c r="U61" s="10"/>
      <c r="V61" s="10"/>
      <c r="W61" s="10"/>
      <c r="X61" s="10"/>
      <c r="Y61" s="10"/>
      <c r="Z61" s="10"/>
      <c r="AA61" s="10"/>
      <c r="AB61" s="10"/>
      <c r="AC61" s="10"/>
      <c r="AD61" s="10"/>
      <c r="AE61" s="10"/>
    </row>
    <row r="62" s="10" customFormat="1" ht="19.92" customHeight="1">
      <c r="A62" s="10"/>
      <c r="B62" s="183"/>
      <c r="C62" s="127"/>
      <c r="D62" s="184" t="s">
        <v>1090</v>
      </c>
      <c r="E62" s="185"/>
      <c r="F62" s="185"/>
      <c r="G62" s="185"/>
      <c r="H62" s="185"/>
      <c r="I62" s="185"/>
      <c r="J62" s="186">
        <f>J97</f>
        <v>0</v>
      </c>
      <c r="K62" s="127"/>
      <c r="L62" s="187"/>
      <c r="S62" s="10"/>
      <c r="T62" s="10"/>
      <c r="U62" s="10"/>
      <c r="V62" s="10"/>
      <c r="W62" s="10"/>
      <c r="X62" s="10"/>
      <c r="Y62" s="10"/>
      <c r="Z62" s="10"/>
      <c r="AA62" s="10"/>
      <c r="AB62" s="10"/>
      <c r="AC62" s="10"/>
      <c r="AD62" s="10"/>
      <c r="AE62" s="10"/>
    </row>
    <row r="63" s="10" customFormat="1" ht="19.92" customHeight="1">
      <c r="A63" s="10"/>
      <c r="B63" s="183"/>
      <c r="C63" s="127"/>
      <c r="D63" s="184" t="s">
        <v>1091</v>
      </c>
      <c r="E63" s="185"/>
      <c r="F63" s="185"/>
      <c r="G63" s="185"/>
      <c r="H63" s="185"/>
      <c r="I63" s="185"/>
      <c r="J63" s="186">
        <f>J114</f>
        <v>0</v>
      </c>
      <c r="K63" s="127"/>
      <c r="L63" s="187"/>
      <c r="S63" s="10"/>
      <c r="T63" s="10"/>
      <c r="U63" s="10"/>
      <c r="V63" s="10"/>
      <c r="W63" s="10"/>
      <c r="X63" s="10"/>
      <c r="Y63" s="10"/>
      <c r="Z63" s="10"/>
      <c r="AA63" s="10"/>
      <c r="AB63" s="10"/>
      <c r="AC63" s="10"/>
      <c r="AD63" s="10"/>
      <c r="AE63" s="10"/>
    </row>
    <row r="64" s="10" customFormat="1" ht="19.92" customHeight="1">
      <c r="A64" s="10"/>
      <c r="B64" s="183"/>
      <c r="C64" s="127"/>
      <c r="D64" s="184" t="s">
        <v>1092</v>
      </c>
      <c r="E64" s="185"/>
      <c r="F64" s="185"/>
      <c r="G64" s="185"/>
      <c r="H64" s="185"/>
      <c r="I64" s="185"/>
      <c r="J64" s="186">
        <f>J135</f>
        <v>0</v>
      </c>
      <c r="K64" s="127"/>
      <c r="L64" s="187"/>
      <c r="S64" s="10"/>
      <c r="T64" s="10"/>
      <c r="U64" s="10"/>
      <c r="V64" s="10"/>
      <c r="W64" s="10"/>
      <c r="X64" s="10"/>
      <c r="Y64" s="10"/>
      <c r="Z64" s="10"/>
      <c r="AA64" s="10"/>
      <c r="AB64" s="10"/>
      <c r="AC64" s="10"/>
      <c r="AD64" s="10"/>
      <c r="AE64" s="10"/>
    </row>
    <row r="65" s="2" customFormat="1" ht="21.84" customHeight="1">
      <c r="A65" s="40"/>
      <c r="B65" s="41"/>
      <c r="C65" s="42"/>
      <c r="D65" s="42"/>
      <c r="E65" s="42"/>
      <c r="F65" s="42"/>
      <c r="G65" s="42"/>
      <c r="H65" s="42"/>
      <c r="I65" s="42"/>
      <c r="J65" s="42"/>
      <c r="K65" s="42"/>
      <c r="L65" s="147"/>
      <c r="S65" s="40"/>
      <c r="T65" s="40"/>
      <c r="U65" s="40"/>
      <c r="V65" s="40"/>
      <c r="W65" s="40"/>
      <c r="X65" s="40"/>
      <c r="Y65" s="40"/>
      <c r="Z65" s="40"/>
      <c r="AA65" s="40"/>
      <c r="AB65" s="40"/>
      <c r="AC65" s="40"/>
      <c r="AD65" s="40"/>
      <c r="AE65" s="40"/>
    </row>
    <row r="66" s="2" customFormat="1" ht="6.96" customHeight="1">
      <c r="A66" s="40"/>
      <c r="B66" s="61"/>
      <c r="C66" s="62"/>
      <c r="D66" s="62"/>
      <c r="E66" s="62"/>
      <c r="F66" s="62"/>
      <c r="G66" s="62"/>
      <c r="H66" s="62"/>
      <c r="I66" s="62"/>
      <c r="J66" s="62"/>
      <c r="K66" s="62"/>
      <c r="L66" s="147"/>
      <c r="S66" s="40"/>
      <c r="T66" s="40"/>
      <c r="U66" s="40"/>
      <c r="V66" s="40"/>
      <c r="W66" s="40"/>
      <c r="X66" s="40"/>
      <c r="Y66" s="40"/>
      <c r="Z66" s="40"/>
      <c r="AA66" s="40"/>
      <c r="AB66" s="40"/>
      <c r="AC66" s="40"/>
      <c r="AD66" s="40"/>
      <c r="AE66" s="40"/>
    </row>
    <row r="70" s="2" customFormat="1" ht="6.96" customHeight="1">
      <c r="A70" s="40"/>
      <c r="B70" s="63"/>
      <c r="C70" s="64"/>
      <c r="D70" s="64"/>
      <c r="E70" s="64"/>
      <c r="F70" s="64"/>
      <c r="G70" s="64"/>
      <c r="H70" s="64"/>
      <c r="I70" s="64"/>
      <c r="J70" s="64"/>
      <c r="K70" s="64"/>
      <c r="L70" s="147"/>
      <c r="S70" s="40"/>
      <c r="T70" s="40"/>
      <c r="U70" s="40"/>
      <c r="V70" s="40"/>
      <c r="W70" s="40"/>
      <c r="X70" s="40"/>
      <c r="Y70" s="40"/>
      <c r="Z70" s="40"/>
      <c r="AA70" s="40"/>
      <c r="AB70" s="40"/>
      <c r="AC70" s="40"/>
      <c r="AD70" s="40"/>
      <c r="AE70" s="40"/>
    </row>
    <row r="71" s="2" customFormat="1" ht="24.96" customHeight="1">
      <c r="A71" s="40"/>
      <c r="B71" s="41"/>
      <c r="C71" s="25" t="s">
        <v>129</v>
      </c>
      <c r="D71" s="42"/>
      <c r="E71" s="42"/>
      <c r="F71" s="42"/>
      <c r="G71" s="42"/>
      <c r="H71" s="42"/>
      <c r="I71" s="42"/>
      <c r="J71" s="42"/>
      <c r="K71" s="42"/>
      <c r="L71" s="147"/>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42"/>
      <c r="J72" s="42"/>
      <c r="K72" s="42"/>
      <c r="L72" s="147"/>
      <c r="S72" s="40"/>
      <c r="T72" s="40"/>
      <c r="U72" s="40"/>
      <c r="V72" s="40"/>
      <c r="W72" s="40"/>
      <c r="X72" s="40"/>
      <c r="Y72" s="40"/>
      <c r="Z72" s="40"/>
      <c r="AA72" s="40"/>
      <c r="AB72" s="40"/>
      <c r="AC72" s="40"/>
      <c r="AD72" s="40"/>
      <c r="AE72" s="40"/>
    </row>
    <row r="73" s="2" customFormat="1" ht="12" customHeight="1">
      <c r="A73" s="40"/>
      <c r="B73" s="41"/>
      <c r="C73" s="34" t="s">
        <v>16</v>
      </c>
      <c r="D73" s="42"/>
      <c r="E73" s="42"/>
      <c r="F73" s="42"/>
      <c r="G73" s="42"/>
      <c r="H73" s="42"/>
      <c r="I73" s="42"/>
      <c r="J73" s="42"/>
      <c r="K73" s="42"/>
      <c r="L73" s="147"/>
      <c r="S73" s="40"/>
      <c r="T73" s="40"/>
      <c r="U73" s="40"/>
      <c r="V73" s="40"/>
      <c r="W73" s="40"/>
      <c r="X73" s="40"/>
      <c r="Y73" s="40"/>
      <c r="Z73" s="40"/>
      <c r="AA73" s="40"/>
      <c r="AB73" s="40"/>
      <c r="AC73" s="40"/>
      <c r="AD73" s="40"/>
      <c r="AE73" s="40"/>
    </row>
    <row r="74" s="2" customFormat="1" ht="16.5" customHeight="1">
      <c r="A74" s="40"/>
      <c r="B74" s="41"/>
      <c r="C74" s="42"/>
      <c r="D74" s="42"/>
      <c r="E74" s="172" t="str">
        <f>E7</f>
        <v>Oprava fasád č.p.1 Resselovo nám., Chrudim</v>
      </c>
      <c r="F74" s="34"/>
      <c r="G74" s="34"/>
      <c r="H74" s="34"/>
      <c r="I74" s="42"/>
      <c r="J74" s="42"/>
      <c r="K74" s="42"/>
      <c r="L74" s="147"/>
      <c r="S74" s="40"/>
      <c r="T74" s="40"/>
      <c r="U74" s="40"/>
      <c r="V74" s="40"/>
      <c r="W74" s="40"/>
      <c r="X74" s="40"/>
      <c r="Y74" s="40"/>
      <c r="Z74" s="40"/>
      <c r="AA74" s="40"/>
      <c r="AB74" s="40"/>
      <c r="AC74" s="40"/>
      <c r="AD74" s="40"/>
      <c r="AE74" s="40"/>
    </row>
    <row r="75" s="2" customFormat="1" ht="12" customHeight="1">
      <c r="A75" s="40"/>
      <c r="B75" s="41"/>
      <c r="C75" s="34" t="s">
        <v>102</v>
      </c>
      <c r="D75" s="42"/>
      <c r="E75" s="42"/>
      <c r="F75" s="42"/>
      <c r="G75" s="42"/>
      <c r="H75" s="42"/>
      <c r="I75" s="42"/>
      <c r="J75" s="42"/>
      <c r="K75" s="42"/>
      <c r="L75" s="147"/>
      <c r="S75" s="40"/>
      <c r="T75" s="40"/>
      <c r="U75" s="40"/>
      <c r="V75" s="40"/>
      <c r="W75" s="40"/>
      <c r="X75" s="40"/>
      <c r="Y75" s="40"/>
      <c r="Z75" s="40"/>
      <c r="AA75" s="40"/>
      <c r="AB75" s="40"/>
      <c r="AC75" s="40"/>
      <c r="AD75" s="40"/>
      <c r="AE75" s="40"/>
    </row>
    <row r="76" s="2" customFormat="1" ht="16.5" customHeight="1">
      <c r="A76" s="40"/>
      <c r="B76" s="41"/>
      <c r="C76" s="42"/>
      <c r="D76" s="42"/>
      <c r="E76" s="71" t="str">
        <f>E9</f>
        <v>09 - VRN</v>
      </c>
      <c r="F76" s="42"/>
      <c r="G76" s="42"/>
      <c r="H76" s="42"/>
      <c r="I76" s="42"/>
      <c r="J76" s="42"/>
      <c r="K76" s="42"/>
      <c r="L76" s="147"/>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47"/>
      <c r="S77" s="40"/>
      <c r="T77" s="40"/>
      <c r="U77" s="40"/>
      <c r="V77" s="40"/>
      <c r="W77" s="40"/>
      <c r="X77" s="40"/>
      <c r="Y77" s="40"/>
      <c r="Z77" s="40"/>
      <c r="AA77" s="40"/>
      <c r="AB77" s="40"/>
      <c r="AC77" s="40"/>
      <c r="AD77" s="40"/>
      <c r="AE77" s="40"/>
    </row>
    <row r="78" s="2" customFormat="1" ht="12" customHeight="1">
      <c r="A78" s="40"/>
      <c r="B78" s="41"/>
      <c r="C78" s="34" t="s">
        <v>21</v>
      </c>
      <c r="D78" s="42"/>
      <c r="E78" s="42"/>
      <c r="F78" s="29" t="str">
        <f>F12</f>
        <v xml:space="preserve"> </v>
      </c>
      <c r="G78" s="42"/>
      <c r="H78" s="42"/>
      <c r="I78" s="34" t="s">
        <v>23</v>
      </c>
      <c r="J78" s="74" t="str">
        <f>IF(J12="","",J12)</f>
        <v>14. 8. 2022</v>
      </c>
      <c r="K78" s="42"/>
      <c r="L78" s="147"/>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47"/>
      <c r="S79" s="40"/>
      <c r="T79" s="40"/>
      <c r="U79" s="40"/>
      <c r="V79" s="40"/>
      <c r="W79" s="40"/>
      <c r="X79" s="40"/>
      <c r="Y79" s="40"/>
      <c r="Z79" s="40"/>
      <c r="AA79" s="40"/>
      <c r="AB79" s="40"/>
      <c r="AC79" s="40"/>
      <c r="AD79" s="40"/>
      <c r="AE79" s="40"/>
    </row>
    <row r="80" s="2" customFormat="1" ht="15.15" customHeight="1">
      <c r="A80" s="40"/>
      <c r="B80" s="41"/>
      <c r="C80" s="34" t="s">
        <v>25</v>
      </c>
      <c r="D80" s="42"/>
      <c r="E80" s="42"/>
      <c r="F80" s="29" t="str">
        <f>E15</f>
        <v xml:space="preserve"> </v>
      </c>
      <c r="G80" s="42"/>
      <c r="H80" s="42"/>
      <c r="I80" s="34" t="s">
        <v>30</v>
      </c>
      <c r="J80" s="38" t="str">
        <f>E21</f>
        <v>Ing. Josef Dvořák</v>
      </c>
      <c r="K80" s="42"/>
      <c r="L80" s="147"/>
      <c r="S80" s="40"/>
      <c r="T80" s="40"/>
      <c r="U80" s="40"/>
      <c r="V80" s="40"/>
      <c r="W80" s="40"/>
      <c r="X80" s="40"/>
      <c r="Y80" s="40"/>
      <c r="Z80" s="40"/>
      <c r="AA80" s="40"/>
      <c r="AB80" s="40"/>
      <c r="AC80" s="40"/>
      <c r="AD80" s="40"/>
      <c r="AE80" s="40"/>
    </row>
    <row r="81" s="2" customFormat="1" ht="15.15" customHeight="1">
      <c r="A81" s="40"/>
      <c r="B81" s="41"/>
      <c r="C81" s="34" t="s">
        <v>28</v>
      </c>
      <c r="D81" s="42"/>
      <c r="E81" s="42"/>
      <c r="F81" s="29" t="str">
        <f>IF(E18="","",E18)</f>
        <v>Vyplň údaj</v>
      </c>
      <c r="G81" s="42"/>
      <c r="H81" s="42"/>
      <c r="I81" s="34" t="s">
        <v>33</v>
      </c>
      <c r="J81" s="38" t="str">
        <f>E24</f>
        <v>Ing.Jiří Pitra</v>
      </c>
      <c r="K81" s="42"/>
      <c r="L81" s="147"/>
      <c r="S81" s="40"/>
      <c r="T81" s="40"/>
      <c r="U81" s="40"/>
      <c r="V81" s="40"/>
      <c r="W81" s="40"/>
      <c r="X81" s="40"/>
      <c r="Y81" s="40"/>
      <c r="Z81" s="40"/>
      <c r="AA81" s="40"/>
      <c r="AB81" s="40"/>
      <c r="AC81" s="40"/>
      <c r="AD81" s="40"/>
      <c r="AE81" s="40"/>
    </row>
    <row r="82" s="2" customFormat="1" ht="10.32" customHeight="1">
      <c r="A82" s="40"/>
      <c r="B82" s="41"/>
      <c r="C82" s="42"/>
      <c r="D82" s="42"/>
      <c r="E82" s="42"/>
      <c r="F82" s="42"/>
      <c r="G82" s="42"/>
      <c r="H82" s="42"/>
      <c r="I82" s="42"/>
      <c r="J82" s="42"/>
      <c r="K82" s="42"/>
      <c r="L82" s="147"/>
      <c r="S82" s="40"/>
      <c r="T82" s="40"/>
      <c r="U82" s="40"/>
      <c r="V82" s="40"/>
      <c r="W82" s="40"/>
      <c r="X82" s="40"/>
      <c r="Y82" s="40"/>
      <c r="Z82" s="40"/>
      <c r="AA82" s="40"/>
      <c r="AB82" s="40"/>
      <c r="AC82" s="40"/>
      <c r="AD82" s="40"/>
      <c r="AE82" s="40"/>
    </row>
    <row r="83" s="11" customFormat="1" ht="29.28" customHeight="1">
      <c r="A83" s="188"/>
      <c r="B83" s="189"/>
      <c r="C83" s="190" t="s">
        <v>130</v>
      </c>
      <c r="D83" s="191" t="s">
        <v>56</v>
      </c>
      <c r="E83" s="191" t="s">
        <v>52</v>
      </c>
      <c r="F83" s="191" t="s">
        <v>53</v>
      </c>
      <c r="G83" s="191" t="s">
        <v>131</v>
      </c>
      <c r="H83" s="191" t="s">
        <v>132</v>
      </c>
      <c r="I83" s="191" t="s">
        <v>133</v>
      </c>
      <c r="J83" s="191" t="s">
        <v>108</v>
      </c>
      <c r="K83" s="192" t="s">
        <v>134</v>
      </c>
      <c r="L83" s="193"/>
      <c r="M83" s="94" t="s">
        <v>19</v>
      </c>
      <c r="N83" s="95" t="s">
        <v>41</v>
      </c>
      <c r="O83" s="95" t="s">
        <v>135</v>
      </c>
      <c r="P83" s="95" t="s">
        <v>136</v>
      </c>
      <c r="Q83" s="95" t="s">
        <v>137</v>
      </c>
      <c r="R83" s="95" t="s">
        <v>138</v>
      </c>
      <c r="S83" s="95" t="s">
        <v>139</v>
      </c>
      <c r="T83" s="96" t="s">
        <v>140</v>
      </c>
      <c r="U83" s="188"/>
      <c r="V83" s="188"/>
      <c r="W83" s="188"/>
      <c r="X83" s="188"/>
      <c r="Y83" s="188"/>
      <c r="Z83" s="188"/>
      <c r="AA83" s="188"/>
      <c r="AB83" s="188"/>
      <c r="AC83" s="188"/>
      <c r="AD83" s="188"/>
      <c r="AE83" s="188"/>
    </row>
    <row r="84" s="2" customFormat="1" ht="22.8" customHeight="1">
      <c r="A84" s="40"/>
      <c r="B84" s="41"/>
      <c r="C84" s="101" t="s">
        <v>141</v>
      </c>
      <c r="D84" s="42"/>
      <c r="E84" s="42"/>
      <c r="F84" s="42"/>
      <c r="G84" s="42"/>
      <c r="H84" s="42"/>
      <c r="I84" s="42"/>
      <c r="J84" s="194">
        <f>BK84</f>
        <v>0</v>
      </c>
      <c r="K84" s="42"/>
      <c r="L84" s="46"/>
      <c r="M84" s="97"/>
      <c r="N84" s="195"/>
      <c r="O84" s="98"/>
      <c r="P84" s="196">
        <f>P85</f>
        <v>0</v>
      </c>
      <c r="Q84" s="98"/>
      <c r="R84" s="196">
        <f>R85</f>
        <v>0</v>
      </c>
      <c r="S84" s="98"/>
      <c r="T84" s="197">
        <f>T85</f>
        <v>0</v>
      </c>
      <c r="U84" s="40"/>
      <c r="V84" s="40"/>
      <c r="W84" s="40"/>
      <c r="X84" s="40"/>
      <c r="Y84" s="40"/>
      <c r="Z84" s="40"/>
      <c r="AA84" s="40"/>
      <c r="AB84" s="40"/>
      <c r="AC84" s="40"/>
      <c r="AD84" s="40"/>
      <c r="AE84" s="40"/>
      <c r="AT84" s="19" t="s">
        <v>70</v>
      </c>
      <c r="AU84" s="19" t="s">
        <v>109</v>
      </c>
      <c r="BK84" s="198">
        <f>BK85</f>
        <v>0</v>
      </c>
    </row>
    <row r="85" s="12" customFormat="1" ht="25.92" customHeight="1">
      <c r="A85" s="12"/>
      <c r="B85" s="199"/>
      <c r="C85" s="200"/>
      <c r="D85" s="201" t="s">
        <v>70</v>
      </c>
      <c r="E85" s="202" t="s">
        <v>93</v>
      </c>
      <c r="F85" s="202" t="s">
        <v>1093</v>
      </c>
      <c r="G85" s="200"/>
      <c r="H85" s="200"/>
      <c r="I85" s="203"/>
      <c r="J85" s="204">
        <f>BK85</f>
        <v>0</v>
      </c>
      <c r="K85" s="200"/>
      <c r="L85" s="205"/>
      <c r="M85" s="206"/>
      <c r="N85" s="207"/>
      <c r="O85" s="207"/>
      <c r="P85" s="208">
        <f>P86+P97+P114+P135</f>
        <v>0</v>
      </c>
      <c r="Q85" s="207"/>
      <c r="R85" s="208">
        <f>R86+R97+R114+R135</f>
        <v>0</v>
      </c>
      <c r="S85" s="207"/>
      <c r="T85" s="209">
        <f>T86+T97+T114+T135</f>
        <v>0</v>
      </c>
      <c r="U85" s="12"/>
      <c r="V85" s="12"/>
      <c r="W85" s="12"/>
      <c r="X85" s="12"/>
      <c r="Y85" s="12"/>
      <c r="Z85" s="12"/>
      <c r="AA85" s="12"/>
      <c r="AB85" s="12"/>
      <c r="AC85" s="12"/>
      <c r="AD85" s="12"/>
      <c r="AE85" s="12"/>
      <c r="AR85" s="210" t="s">
        <v>174</v>
      </c>
      <c r="AT85" s="211" t="s">
        <v>70</v>
      </c>
      <c r="AU85" s="211" t="s">
        <v>71</v>
      </c>
      <c r="AY85" s="210" t="s">
        <v>144</v>
      </c>
      <c r="BK85" s="212">
        <f>BK86+BK97+BK114+BK135</f>
        <v>0</v>
      </c>
    </row>
    <row r="86" s="12" customFormat="1" ht="22.8" customHeight="1">
      <c r="A86" s="12"/>
      <c r="B86" s="199"/>
      <c r="C86" s="200"/>
      <c r="D86" s="201" t="s">
        <v>70</v>
      </c>
      <c r="E86" s="213" t="s">
        <v>1094</v>
      </c>
      <c r="F86" s="213" t="s">
        <v>1095</v>
      </c>
      <c r="G86" s="200"/>
      <c r="H86" s="200"/>
      <c r="I86" s="203"/>
      <c r="J86" s="214">
        <f>BK86</f>
        <v>0</v>
      </c>
      <c r="K86" s="200"/>
      <c r="L86" s="205"/>
      <c r="M86" s="206"/>
      <c r="N86" s="207"/>
      <c r="O86" s="207"/>
      <c r="P86" s="208">
        <f>SUM(P87:P96)</f>
        <v>0</v>
      </c>
      <c r="Q86" s="207"/>
      <c r="R86" s="208">
        <f>SUM(R87:R96)</f>
        <v>0</v>
      </c>
      <c r="S86" s="207"/>
      <c r="T86" s="209">
        <f>SUM(T87:T96)</f>
        <v>0</v>
      </c>
      <c r="U86" s="12"/>
      <c r="V86" s="12"/>
      <c r="W86" s="12"/>
      <c r="X86" s="12"/>
      <c r="Y86" s="12"/>
      <c r="Z86" s="12"/>
      <c r="AA86" s="12"/>
      <c r="AB86" s="12"/>
      <c r="AC86" s="12"/>
      <c r="AD86" s="12"/>
      <c r="AE86" s="12"/>
      <c r="AR86" s="210" t="s">
        <v>174</v>
      </c>
      <c r="AT86" s="211" t="s">
        <v>70</v>
      </c>
      <c r="AU86" s="211" t="s">
        <v>78</v>
      </c>
      <c r="AY86" s="210" t="s">
        <v>144</v>
      </c>
      <c r="BK86" s="212">
        <f>SUM(BK87:BK96)</f>
        <v>0</v>
      </c>
    </row>
    <row r="87" s="2" customFormat="1" ht="16.5" customHeight="1">
      <c r="A87" s="40"/>
      <c r="B87" s="41"/>
      <c r="C87" s="215" t="s">
        <v>78</v>
      </c>
      <c r="D87" s="215" t="s">
        <v>146</v>
      </c>
      <c r="E87" s="216" t="s">
        <v>1096</v>
      </c>
      <c r="F87" s="217" t="s">
        <v>1097</v>
      </c>
      <c r="G87" s="218" t="s">
        <v>1098</v>
      </c>
      <c r="H87" s="219">
        <v>1</v>
      </c>
      <c r="I87" s="220"/>
      <c r="J87" s="221">
        <f>ROUND(I87*H87,2)</f>
        <v>0</v>
      </c>
      <c r="K87" s="217" t="s">
        <v>150</v>
      </c>
      <c r="L87" s="46"/>
      <c r="M87" s="222" t="s">
        <v>19</v>
      </c>
      <c r="N87" s="223" t="s">
        <v>42</v>
      </c>
      <c r="O87" s="86"/>
      <c r="P87" s="224">
        <f>O87*H87</f>
        <v>0</v>
      </c>
      <c r="Q87" s="224">
        <v>0</v>
      </c>
      <c r="R87" s="224">
        <f>Q87*H87</f>
        <v>0</v>
      </c>
      <c r="S87" s="224">
        <v>0</v>
      </c>
      <c r="T87" s="225">
        <f>S87*H87</f>
        <v>0</v>
      </c>
      <c r="U87" s="40"/>
      <c r="V87" s="40"/>
      <c r="W87" s="40"/>
      <c r="X87" s="40"/>
      <c r="Y87" s="40"/>
      <c r="Z87" s="40"/>
      <c r="AA87" s="40"/>
      <c r="AB87" s="40"/>
      <c r="AC87" s="40"/>
      <c r="AD87" s="40"/>
      <c r="AE87" s="40"/>
      <c r="AR87" s="226" t="s">
        <v>1099</v>
      </c>
      <c r="AT87" s="226" t="s">
        <v>146</v>
      </c>
      <c r="AU87" s="226" t="s">
        <v>80</v>
      </c>
      <c r="AY87" s="19" t="s">
        <v>144</v>
      </c>
      <c r="BE87" s="227">
        <f>IF(N87="základní",J87,0)</f>
        <v>0</v>
      </c>
      <c r="BF87" s="227">
        <f>IF(N87="snížená",J87,0)</f>
        <v>0</v>
      </c>
      <c r="BG87" s="227">
        <f>IF(N87="zákl. přenesená",J87,0)</f>
        <v>0</v>
      </c>
      <c r="BH87" s="227">
        <f>IF(N87="sníž. přenesená",J87,0)</f>
        <v>0</v>
      </c>
      <c r="BI87" s="227">
        <f>IF(N87="nulová",J87,0)</f>
        <v>0</v>
      </c>
      <c r="BJ87" s="19" t="s">
        <v>78</v>
      </c>
      <c r="BK87" s="227">
        <f>ROUND(I87*H87,2)</f>
        <v>0</v>
      </c>
      <c r="BL87" s="19" t="s">
        <v>1099</v>
      </c>
      <c r="BM87" s="226" t="s">
        <v>1100</v>
      </c>
    </row>
    <row r="88" s="2" customFormat="1">
      <c r="A88" s="40"/>
      <c r="B88" s="41"/>
      <c r="C88" s="42"/>
      <c r="D88" s="228" t="s">
        <v>153</v>
      </c>
      <c r="E88" s="42"/>
      <c r="F88" s="229" t="s">
        <v>1101</v>
      </c>
      <c r="G88" s="42"/>
      <c r="H88" s="42"/>
      <c r="I88" s="230"/>
      <c r="J88" s="42"/>
      <c r="K88" s="42"/>
      <c r="L88" s="46"/>
      <c r="M88" s="231"/>
      <c r="N88" s="232"/>
      <c r="O88" s="86"/>
      <c r="P88" s="86"/>
      <c r="Q88" s="86"/>
      <c r="R88" s="86"/>
      <c r="S88" s="86"/>
      <c r="T88" s="87"/>
      <c r="U88" s="40"/>
      <c r="V88" s="40"/>
      <c r="W88" s="40"/>
      <c r="X88" s="40"/>
      <c r="Y88" s="40"/>
      <c r="Z88" s="40"/>
      <c r="AA88" s="40"/>
      <c r="AB88" s="40"/>
      <c r="AC88" s="40"/>
      <c r="AD88" s="40"/>
      <c r="AE88" s="40"/>
      <c r="AT88" s="19" t="s">
        <v>153</v>
      </c>
      <c r="AU88" s="19" t="s">
        <v>80</v>
      </c>
    </row>
    <row r="89" s="14" customFormat="1">
      <c r="A89" s="14"/>
      <c r="B89" s="244"/>
      <c r="C89" s="245"/>
      <c r="D89" s="235" t="s">
        <v>155</v>
      </c>
      <c r="E89" s="246" t="s">
        <v>19</v>
      </c>
      <c r="F89" s="247" t="s">
        <v>1102</v>
      </c>
      <c r="G89" s="245"/>
      <c r="H89" s="248">
        <v>1</v>
      </c>
      <c r="I89" s="249"/>
      <c r="J89" s="245"/>
      <c r="K89" s="245"/>
      <c r="L89" s="250"/>
      <c r="M89" s="251"/>
      <c r="N89" s="252"/>
      <c r="O89" s="252"/>
      <c r="P89" s="252"/>
      <c r="Q89" s="252"/>
      <c r="R89" s="252"/>
      <c r="S89" s="252"/>
      <c r="T89" s="253"/>
      <c r="U89" s="14"/>
      <c r="V89" s="14"/>
      <c r="W89" s="14"/>
      <c r="X89" s="14"/>
      <c r="Y89" s="14"/>
      <c r="Z89" s="14"/>
      <c r="AA89" s="14"/>
      <c r="AB89" s="14"/>
      <c r="AC89" s="14"/>
      <c r="AD89" s="14"/>
      <c r="AE89" s="14"/>
      <c r="AT89" s="254" t="s">
        <v>155</v>
      </c>
      <c r="AU89" s="254" t="s">
        <v>80</v>
      </c>
      <c r="AV89" s="14" t="s">
        <v>80</v>
      </c>
      <c r="AW89" s="14" t="s">
        <v>32</v>
      </c>
      <c r="AX89" s="14" t="s">
        <v>78</v>
      </c>
      <c r="AY89" s="254" t="s">
        <v>144</v>
      </c>
    </row>
    <row r="90" s="2" customFormat="1" ht="16.5" customHeight="1">
      <c r="A90" s="40"/>
      <c r="B90" s="41"/>
      <c r="C90" s="215" t="s">
        <v>80</v>
      </c>
      <c r="D90" s="215" t="s">
        <v>146</v>
      </c>
      <c r="E90" s="216" t="s">
        <v>1103</v>
      </c>
      <c r="F90" s="217" t="s">
        <v>1104</v>
      </c>
      <c r="G90" s="218" t="s">
        <v>1098</v>
      </c>
      <c r="H90" s="219">
        <v>1</v>
      </c>
      <c r="I90" s="220"/>
      <c r="J90" s="221">
        <f>ROUND(I90*H90,2)</f>
        <v>0</v>
      </c>
      <c r="K90" s="217" t="s">
        <v>150</v>
      </c>
      <c r="L90" s="46"/>
      <c r="M90" s="222" t="s">
        <v>19</v>
      </c>
      <c r="N90" s="223" t="s">
        <v>42</v>
      </c>
      <c r="O90" s="86"/>
      <c r="P90" s="224">
        <f>O90*H90</f>
        <v>0</v>
      </c>
      <c r="Q90" s="224">
        <v>0</v>
      </c>
      <c r="R90" s="224">
        <f>Q90*H90</f>
        <v>0</v>
      </c>
      <c r="S90" s="224">
        <v>0</v>
      </c>
      <c r="T90" s="225">
        <f>S90*H90</f>
        <v>0</v>
      </c>
      <c r="U90" s="40"/>
      <c r="V90" s="40"/>
      <c r="W90" s="40"/>
      <c r="X90" s="40"/>
      <c r="Y90" s="40"/>
      <c r="Z90" s="40"/>
      <c r="AA90" s="40"/>
      <c r="AB90" s="40"/>
      <c r="AC90" s="40"/>
      <c r="AD90" s="40"/>
      <c r="AE90" s="40"/>
      <c r="AR90" s="226" t="s">
        <v>1099</v>
      </c>
      <c r="AT90" s="226" t="s">
        <v>146</v>
      </c>
      <c r="AU90" s="226" t="s">
        <v>80</v>
      </c>
      <c r="AY90" s="19" t="s">
        <v>144</v>
      </c>
      <c r="BE90" s="227">
        <f>IF(N90="základní",J90,0)</f>
        <v>0</v>
      </c>
      <c r="BF90" s="227">
        <f>IF(N90="snížená",J90,0)</f>
        <v>0</v>
      </c>
      <c r="BG90" s="227">
        <f>IF(N90="zákl. přenesená",J90,0)</f>
        <v>0</v>
      </c>
      <c r="BH90" s="227">
        <f>IF(N90="sníž. přenesená",J90,0)</f>
        <v>0</v>
      </c>
      <c r="BI90" s="227">
        <f>IF(N90="nulová",J90,0)</f>
        <v>0</v>
      </c>
      <c r="BJ90" s="19" t="s">
        <v>78</v>
      </c>
      <c r="BK90" s="227">
        <f>ROUND(I90*H90,2)</f>
        <v>0</v>
      </c>
      <c r="BL90" s="19" t="s">
        <v>1099</v>
      </c>
      <c r="BM90" s="226" t="s">
        <v>1105</v>
      </c>
    </row>
    <row r="91" s="2" customFormat="1">
      <c r="A91" s="40"/>
      <c r="B91" s="41"/>
      <c r="C91" s="42"/>
      <c r="D91" s="228" t="s">
        <v>153</v>
      </c>
      <c r="E91" s="42"/>
      <c r="F91" s="229" t="s">
        <v>1106</v>
      </c>
      <c r="G91" s="42"/>
      <c r="H91" s="42"/>
      <c r="I91" s="230"/>
      <c r="J91" s="42"/>
      <c r="K91" s="42"/>
      <c r="L91" s="46"/>
      <c r="M91" s="231"/>
      <c r="N91" s="232"/>
      <c r="O91" s="86"/>
      <c r="P91" s="86"/>
      <c r="Q91" s="86"/>
      <c r="R91" s="86"/>
      <c r="S91" s="86"/>
      <c r="T91" s="87"/>
      <c r="U91" s="40"/>
      <c r="V91" s="40"/>
      <c r="W91" s="40"/>
      <c r="X91" s="40"/>
      <c r="Y91" s="40"/>
      <c r="Z91" s="40"/>
      <c r="AA91" s="40"/>
      <c r="AB91" s="40"/>
      <c r="AC91" s="40"/>
      <c r="AD91" s="40"/>
      <c r="AE91" s="40"/>
      <c r="AT91" s="19" t="s">
        <v>153</v>
      </c>
      <c r="AU91" s="19" t="s">
        <v>80</v>
      </c>
    </row>
    <row r="92" s="14" customFormat="1">
      <c r="A92" s="14"/>
      <c r="B92" s="244"/>
      <c r="C92" s="245"/>
      <c r="D92" s="235" t="s">
        <v>155</v>
      </c>
      <c r="E92" s="246" t="s">
        <v>19</v>
      </c>
      <c r="F92" s="247" t="s">
        <v>1107</v>
      </c>
      <c r="G92" s="245"/>
      <c r="H92" s="248">
        <v>1</v>
      </c>
      <c r="I92" s="249"/>
      <c r="J92" s="245"/>
      <c r="K92" s="245"/>
      <c r="L92" s="250"/>
      <c r="M92" s="251"/>
      <c r="N92" s="252"/>
      <c r="O92" s="252"/>
      <c r="P92" s="252"/>
      <c r="Q92" s="252"/>
      <c r="R92" s="252"/>
      <c r="S92" s="252"/>
      <c r="T92" s="253"/>
      <c r="U92" s="14"/>
      <c r="V92" s="14"/>
      <c r="W92" s="14"/>
      <c r="X92" s="14"/>
      <c r="Y92" s="14"/>
      <c r="Z92" s="14"/>
      <c r="AA92" s="14"/>
      <c r="AB92" s="14"/>
      <c r="AC92" s="14"/>
      <c r="AD92" s="14"/>
      <c r="AE92" s="14"/>
      <c r="AT92" s="254" t="s">
        <v>155</v>
      </c>
      <c r="AU92" s="254" t="s">
        <v>80</v>
      </c>
      <c r="AV92" s="14" t="s">
        <v>80</v>
      </c>
      <c r="AW92" s="14" t="s">
        <v>32</v>
      </c>
      <c r="AX92" s="14" t="s">
        <v>78</v>
      </c>
      <c r="AY92" s="254" t="s">
        <v>144</v>
      </c>
    </row>
    <row r="93" s="13" customFormat="1">
      <c r="A93" s="13"/>
      <c r="B93" s="233"/>
      <c r="C93" s="234"/>
      <c r="D93" s="235" t="s">
        <v>155</v>
      </c>
      <c r="E93" s="236" t="s">
        <v>19</v>
      </c>
      <c r="F93" s="237" t="s">
        <v>1108</v>
      </c>
      <c r="G93" s="234"/>
      <c r="H93" s="236" t="s">
        <v>19</v>
      </c>
      <c r="I93" s="238"/>
      <c r="J93" s="234"/>
      <c r="K93" s="234"/>
      <c r="L93" s="239"/>
      <c r="M93" s="240"/>
      <c r="N93" s="241"/>
      <c r="O93" s="241"/>
      <c r="P93" s="241"/>
      <c r="Q93" s="241"/>
      <c r="R93" s="241"/>
      <c r="S93" s="241"/>
      <c r="T93" s="242"/>
      <c r="U93" s="13"/>
      <c r="V93" s="13"/>
      <c r="W93" s="13"/>
      <c r="X93" s="13"/>
      <c r="Y93" s="13"/>
      <c r="Z93" s="13"/>
      <c r="AA93" s="13"/>
      <c r="AB93" s="13"/>
      <c r="AC93" s="13"/>
      <c r="AD93" s="13"/>
      <c r="AE93" s="13"/>
      <c r="AT93" s="243" t="s">
        <v>155</v>
      </c>
      <c r="AU93" s="243" t="s">
        <v>80</v>
      </c>
      <c r="AV93" s="13" t="s">
        <v>78</v>
      </c>
      <c r="AW93" s="13" t="s">
        <v>32</v>
      </c>
      <c r="AX93" s="13" t="s">
        <v>71</v>
      </c>
      <c r="AY93" s="243" t="s">
        <v>144</v>
      </c>
    </row>
    <row r="94" s="13" customFormat="1">
      <c r="A94" s="13"/>
      <c r="B94" s="233"/>
      <c r="C94" s="234"/>
      <c r="D94" s="235" t="s">
        <v>155</v>
      </c>
      <c r="E94" s="236" t="s">
        <v>19</v>
      </c>
      <c r="F94" s="237" t="s">
        <v>1109</v>
      </c>
      <c r="G94" s="234"/>
      <c r="H94" s="236" t="s">
        <v>19</v>
      </c>
      <c r="I94" s="238"/>
      <c r="J94" s="234"/>
      <c r="K94" s="234"/>
      <c r="L94" s="239"/>
      <c r="M94" s="240"/>
      <c r="N94" s="241"/>
      <c r="O94" s="241"/>
      <c r="P94" s="241"/>
      <c r="Q94" s="241"/>
      <c r="R94" s="241"/>
      <c r="S94" s="241"/>
      <c r="T94" s="242"/>
      <c r="U94" s="13"/>
      <c r="V94" s="13"/>
      <c r="W94" s="13"/>
      <c r="X94" s="13"/>
      <c r="Y94" s="13"/>
      <c r="Z94" s="13"/>
      <c r="AA94" s="13"/>
      <c r="AB94" s="13"/>
      <c r="AC94" s="13"/>
      <c r="AD94" s="13"/>
      <c r="AE94" s="13"/>
      <c r="AT94" s="243" t="s">
        <v>155</v>
      </c>
      <c r="AU94" s="243" t="s">
        <v>80</v>
      </c>
      <c r="AV94" s="13" t="s">
        <v>78</v>
      </c>
      <c r="AW94" s="13" t="s">
        <v>32</v>
      </c>
      <c r="AX94" s="13" t="s">
        <v>71</v>
      </c>
      <c r="AY94" s="243" t="s">
        <v>144</v>
      </c>
    </row>
    <row r="95" s="2" customFormat="1" ht="16.5" customHeight="1">
      <c r="A95" s="40"/>
      <c r="B95" s="41"/>
      <c r="C95" s="215" t="s">
        <v>164</v>
      </c>
      <c r="D95" s="215" t="s">
        <v>146</v>
      </c>
      <c r="E95" s="216" t="s">
        <v>1110</v>
      </c>
      <c r="F95" s="217" t="s">
        <v>1111</v>
      </c>
      <c r="G95" s="218" t="s">
        <v>1098</v>
      </c>
      <c r="H95" s="219">
        <v>1</v>
      </c>
      <c r="I95" s="220"/>
      <c r="J95" s="221">
        <f>ROUND(I95*H95,2)</f>
        <v>0</v>
      </c>
      <c r="K95" s="217" t="s">
        <v>150</v>
      </c>
      <c r="L95" s="46"/>
      <c r="M95" s="222" t="s">
        <v>19</v>
      </c>
      <c r="N95" s="223" t="s">
        <v>42</v>
      </c>
      <c r="O95" s="86"/>
      <c r="P95" s="224">
        <f>O95*H95</f>
        <v>0</v>
      </c>
      <c r="Q95" s="224">
        <v>0</v>
      </c>
      <c r="R95" s="224">
        <f>Q95*H95</f>
        <v>0</v>
      </c>
      <c r="S95" s="224">
        <v>0</v>
      </c>
      <c r="T95" s="225">
        <f>S95*H95</f>
        <v>0</v>
      </c>
      <c r="U95" s="40"/>
      <c r="V95" s="40"/>
      <c r="W95" s="40"/>
      <c r="X95" s="40"/>
      <c r="Y95" s="40"/>
      <c r="Z95" s="40"/>
      <c r="AA95" s="40"/>
      <c r="AB95" s="40"/>
      <c r="AC95" s="40"/>
      <c r="AD95" s="40"/>
      <c r="AE95" s="40"/>
      <c r="AR95" s="226" t="s">
        <v>1099</v>
      </c>
      <c r="AT95" s="226" t="s">
        <v>146</v>
      </c>
      <c r="AU95" s="226" t="s">
        <v>80</v>
      </c>
      <c r="AY95" s="19" t="s">
        <v>144</v>
      </c>
      <c r="BE95" s="227">
        <f>IF(N95="základní",J95,0)</f>
        <v>0</v>
      </c>
      <c r="BF95" s="227">
        <f>IF(N95="snížená",J95,0)</f>
        <v>0</v>
      </c>
      <c r="BG95" s="227">
        <f>IF(N95="zákl. přenesená",J95,0)</f>
        <v>0</v>
      </c>
      <c r="BH95" s="227">
        <f>IF(N95="sníž. přenesená",J95,0)</f>
        <v>0</v>
      </c>
      <c r="BI95" s="227">
        <f>IF(N95="nulová",J95,0)</f>
        <v>0</v>
      </c>
      <c r="BJ95" s="19" t="s">
        <v>78</v>
      </c>
      <c r="BK95" s="227">
        <f>ROUND(I95*H95,2)</f>
        <v>0</v>
      </c>
      <c r="BL95" s="19" t="s">
        <v>1099</v>
      </c>
      <c r="BM95" s="226" t="s">
        <v>1112</v>
      </c>
    </row>
    <row r="96" s="2" customFormat="1">
      <c r="A96" s="40"/>
      <c r="B96" s="41"/>
      <c r="C96" s="42"/>
      <c r="D96" s="228" t="s">
        <v>153</v>
      </c>
      <c r="E96" s="42"/>
      <c r="F96" s="229" t="s">
        <v>1113</v>
      </c>
      <c r="G96" s="42"/>
      <c r="H96" s="42"/>
      <c r="I96" s="230"/>
      <c r="J96" s="42"/>
      <c r="K96" s="42"/>
      <c r="L96" s="46"/>
      <c r="M96" s="231"/>
      <c r="N96" s="232"/>
      <c r="O96" s="86"/>
      <c r="P96" s="86"/>
      <c r="Q96" s="86"/>
      <c r="R96" s="86"/>
      <c r="S96" s="86"/>
      <c r="T96" s="87"/>
      <c r="U96" s="40"/>
      <c r="V96" s="40"/>
      <c r="W96" s="40"/>
      <c r="X96" s="40"/>
      <c r="Y96" s="40"/>
      <c r="Z96" s="40"/>
      <c r="AA96" s="40"/>
      <c r="AB96" s="40"/>
      <c r="AC96" s="40"/>
      <c r="AD96" s="40"/>
      <c r="AE96" s="40"/>
      <c r="AT96" s="19" t="s">
        <v>153</v>
      </c>
      <c r="AU96" s="19" t="s">
        <v>80</v>
      </c>
    </row>
    <row r="97" s="12" customFormat="1" ht="22.8" customHeight="1">
      <c r="A97" s="12"/>
      <c r="B97" s="199"/>
      <c r="C97" s="200"/>
      <c r="D97" s="201" t="s">
        <v>70</v>
      </c>
      <c r="E97" s="213" t="s">
        <v>1114</v>
      </c>
      <c r="F97" s="213" t="s">
        <v>1115</v>
      </c>
      <c r="G97" s="200"/>
      <c r="H97" s="200"/>
      <c r="I97" s="203"/>
      <c r="J97" s="214">
        <f>BK97</f>
        <v>0</v>
      </c>
      <c r="K97" s="200"/>
      <c r="L97" s="205"/>
      <c r="M97" s="206"/>
      <c r="N97" s="207"/>
      <c r="O97" s="207"/>
      <c r="P97" s="208">
        <f>SUM(P98:P113)</f>
        <v>0</v>
      </c>
      <c r="Q97" s="207"/>
      <c r="R97" s="208">
        <f>SUM(R98:R113)</f>
        <v>0</v>
      </c>
      <c r="S97" s="207"/>
      <c r="T97" s="209">
        <f>SUM(T98:T113)</f>
        <v>0</v>
      </c>
      <c r="U97" s="12"/>
      <c r="V97" s="12"/>
      <c r="W97" s="12"/>
      <c r="X97" s="12"/>
      <c r="Y97" s="12"/>
      <c r="Z97" s="12"/>
      <c r="AA97" s="12"/>
      <c r="AB97" s="12"/>
      <c r="AC97" s="12"/>
      <c r="AD97" s="12"/>
      <c r="AE97" s="12"/>
      <c r="AR97" s="210" t="s">
        <v>174</v>
      </c>
      <c r="AT97" s="211" t="s">
        <v>70</v>
      </c>
      <c r="AU97" s="211" t="s">
        <v>78</v>
      </c>
      <c r="AY97" s="210" t="s">
        <v>144</v>
      </c>
      <c r="BK97" s="212">
        <f>SUM(BK98:BK113)</f>
        <v>0</v>
      </c>
    </row>
    <row r="98" s="2" customFormat="1" ht="16.5" customHeight="1">
      <c r="A98" s="40"/>
      <c r="B98" s="41"/>
      <c r="C98" s="215" t="s">
        <v>151</v>
      </c>
      <c r="D98" s="215" t="s">
        <v>146</v>
      </c>
      <c r="E98" s="216" t="s">
        <v>1116</v>
      </c>
      <c r="F98" s="217" t="s">
        <v>1115</v>
      </c>
      <c r="G98" s="218" t="s">
        <v>1098</v>
      </c>
      <c r="H98" s="219">
        <v>1</v>
      </c>
      <c r="I98" s="220"/>
      <c r="J98" s="221">
        <f>ROUND(I98*H98,2)</f>
        <v>0</v>
      </c>
      <c r="K98" s="217" t="s">
        <v>150</v>
      </c>
      <c r="L98" s="46"/>
      <c r="M98" s="222" t="s">
        <v>19</v>
      </c>
      <c r="N98" s="223" t="s">
        <v>42</v>
      </c>
      <c r="O98" s="86"/>
      <c r="P98" s="224">
        <f>O98*H98</f>
        <v>0</v>
      </c>
      <c r="Q98" s="224">
        <v>0</v>
      </c>
      <c r="R98" s="224">
        <f>Q98*H98</f>
        <v>0</v>
      </c>
      <c r="S98" s="224">
        <v>0</v>
      </c>
      <c r="T98" s="225">
        <f>S98*H98</f>
        <v>0</v>
      </c>
      <c r="U98" s="40"/>
      <c r="V98" s="40"/>
      <c r="W98" s="40"/>
      <c r="X98" s="40"/>
      <c r="Y98" s="40"/>
      <c r="Z98" s="40"/>
      <c r="AA98" s="40"/>
      <c r="AB98" s="40"/>
      <c r="AC98" s="40"/>
      <c r="AD98" s="40"/>
      <c r="AE98" s="40"/>
      <c r="AR98" s="226" t="s">
        <v>1099</v>
      </c>
      <c r="AT98" s="226" t="s">
        <v>146</v>
      </c>
      <c r="AU98" s="226" t="s">
        <v>80</v>
      </c>
      <c r="AY98" s="19" t="s">
        <v>144</v>
      </c>
      <c r="BE98" s="227">
        <f>IF(N98="základní",J98,0)</f>
        <v>0</v>
      </c>
      <c r="BF98" s="227">
        <f>IF(N98="snížená",J98,0)</f>
        <v>0</v>
      </c>
      <c r="BG98" s="227">
        <f>IF(N98="zákl. přenesená",J98,0)</f>
        <v>0</v>
      </c>
      <c r="BH98" s="227">
        <f>IF(N98="sníž. přenesená",J98,0)</f>
        <v>0</v>
      </c>
      <c r="BI98" s="227">
        <f>IF(N98="nulová",J98,0)</f>
        <v>0</v>
      </c>
      <c r="BJ98" s="19" t="s">
        <v>78</v>
      </c>
      <c r="BK98" s="227">
        <f>ROUND(I98*H98,2)</f>
        <v>0</v>
      </c>
      <c r="BL98" s="19" t="s">
        <v>1099</v>
      </c>
      <c r="BM98" s="226" t="s">
        <v>1117</v>
      </c>
    </row>
    <row r="99" s="2" customFormat="1">
      <c r="A99" s="40"/>
      <c r="B99" s="41"/>
      <c r="C99" s="42"/>
      <c r="D99" s="228" t="s">
        <v>153</v>
      </c>
      <c r="E99" s="42"/>
      <c r="F99" s="229" t="s">
        <v>1118</v>
      </c>
      <c r="G99" s="42"/>
      <c r="H99" s="42"/>
      <c r="I99" s="230"/>
      <c r="J99" s="42"/>
      <c r="K99" s="42"/>
      <c r="L99" s="46"/>
      <c r="M99" s="231"/>
      <c r="N99" s="232"/>
      <c r="O99" s="86"/>
      <c r="P99" s="86"/>
      <c r="Q99" s="86"/>
      <c r="R99" s="86"/>
      <c r="S99" s="86"/>
      <c r="T99" s="87"/>
      <c r="U99" s="40"/>
      <c r="V99" s="40"/>
      <c r="W99" s="40"/>
      <c r="X99" s="40"/>
      <c r="Y99" s="40"/>
      <c r="Z99" s="40"/>
      <c r="AA99" s="40"/>
      <c r="AB99" s="40"/>
      <c r="AC99" s="40"/>
      <c r="AD99" s="40"/>
      <c r="AE99" s="40"/>
      <c r="AT99" s="19" t="s">
        <v>153</v>
      </c>
      <c r="AU99" s="19" t="s">
        <v>80</v>
      </c>
    </row>
    <row r="100" s="14" customFormat="1">
      <c r="A100" s="14"/>
      <c r="B100" s="244"/>
      <c r="C100" s="245"/>
      <c r="D100" s="235" t="s">
        <v>155</v>
      </c>
      <c r="E100" s="246" t="s">
        <v>19</v>
      </c>
      <c r="F100" s="247" t="s">
        <v>1119</v>
      </c>
      <c r="G100" s="245"/>
      <c r="H100" s="248">
        <v>1</v>
      </c>
      <c r="I100" s="249"/>
      <c r="J100" s="245"/>
      <c r="K100" s="245"/>
      <c r="L100" s="250"/>
      <c r="M100" s="251"/>
      <c r="N100" s="252"/>
      <c r="O100" s="252"/>
      <c r="P100" s="252"/>
      <c r="Q100" s="252"/>
      <c r="R100" s="252"/>
      <c r="S100" s="252"/>
      <c r="T100" s="253"/>
      <c r="U100" s="14"/>
      <c r="V100" s="14"/>
      <c r="W100" s="14"/>
      <c r="X100" s="14"/>
      <c r="Y100" s="14"/>
      <c r="Z100" s="14"/>
      <c r="AA100" s="14"/>
      <c r="AB100" s="14"/>
      <c r="AC100" s="14"/>
      <c r="AD100" s="14"/>
      <c r="AE100" s="14"/>
      <c r="AT100" s="254" t="s">
        <v>155</v>
      </c>
      <c r="AU100" s="254" t="s">
        <v>80</v>
      </c>
      <c r="AV100" s="14" t="s">
        <v>80</v>
      </c>
      <c r="AW100" s="14" t="s">
        <v>32</v>
      </c>
      <c r="AX100" s="14" t="s">
        <v>71</v>
      </c>
      <c r="AY100" s="254" t="s">
        <v>144</v>
      </c>
    </row>
    <row r="101" s="13" customFormat="1">
      <c r="A101" s="13"/>
      <c r="B101" s="233"/>
      <c r="C101" s="234"/>
      <c r="D101" s="235" t="s">
        <v>155</v>
      </c>
      <c r="E101" s="236" t="s">
        <v>19</v>
      </c>
      <c r="F101" s="237" t="s">
        <v>1120</v>
      </c>
      <c r="G101" s="234"/>
      <c r="H101" s="236" t="s">
        <v>19</v>
      </c>
      <c r="I101" s="238"/>
      <c r="J101" s="234"/>
      <c r="K101" s="234"/>
      <c r="L101" s="239"/>
      <c r="M101" s="240"/>
      <c r="N101" s="241"/>
      <c r="O101" s="241"/>
      <c r="P101" s="241"/>
      <c r="Q101" s="241"/>
      <c r="R101" s="241"/>
      <c r="S101" s="241"/>
      <c r="T101" s="242"/>
      <c r="U101" s="13"/>
      <c r="V101" s="13"/>
      <c r="W101" s="13"/>
      <c r="X101" s="13"/>
      <c r="Y101" s="13"/>
      <c r="Z101" s="13"/>
      <c r="AA101" s="13"/>
      <c r="AB101" s="13"/>
      <c r="AC101" s="13"/>
      <c r="AD101" s="13"/>
      <c r="AE101" s="13"/>
      <c r="AT101" s="243" t="s">
        <v>155</v>
      </c>
      <c r="AU101" s="243" t="s">
        <v>80</v>
      </c>
      <c r="AV101" s="13" t="s">
        <v>78</v>
      </c>
      <c r="AW101" s="13" t="s">
        <v>32</v>
      </c>
      <c r="AX101" s="13" t="s">
        <v>71</v>
      </c>
      <c r="AY101" s="243" t="s">
        <v>144</v>
      </c>
    </row>
    <row r="102" s="13" customFormat="1">
      <c r="A102" s="13"/>
      <c r="B102" s="233"/>
      <c r="C102" s="234"/>
      <c r="D102" s="235" t="s">
        <v>155</v>
      </c>
      <c r="E102" s="236" t="s">
        <v>19</v>
      </c>
      <c r="F102" s="237" t="s">
        <v>1121</v>
      </c>
      <c r="G102" s="234"/>
      <c r="H102" s="236" t="s">
        <v>19</v>
      </c>
      <c r="I102" s="238"/>
      <c r="J102" s="234"/>
      <c r="K102" s="234"/>
      <c r="L102" s="239"/>
      <c r="M102" s="240"/>
      <c r="N102" s="241"/>
      <c r="O102" s="241"/>
      <c r="P102" s="241"/>
      <c r="Q102" s="241"/>
      <c r="R102" s="241"/>
      <c r="S102" s="241"/>
      <c r="T102" s="242"/>
      <c r="U102" s="13"/>
      <c r="V102" s="13"/>
      <c r="W102" s="13"/>
      <c r="X102" s="13"/>
      <c r="Y102" s="13"/>
      <c r="Z102" s="13"/>
      <c r="AA102" s="13"/>
      <c r="AB102" s="13"/>
      <c r="AC102" s="13"/>
      <c r="AD102" s="13"/>
      <c r="AE102" s="13"/>
      <c r="AT102" s="243" t="s">
        <v>155</v>
      </c>
      <c r="AU102" s="243" t="s">
        <v>80</v>
      </c>
      <c r="AV102" s="13" t="s">
        <v>78</v>
      </c>
      <c r="AW102" s="13" t="s">
        <v>32</v>
      </c>
      <c r="AX102" s="13" t="s">
        <v>71</v>
      </c>
      <c r="AY102" s="243" t="s">
        <v>144</v>
      </c>
    </row>
    <row r="103" s="13" customFormat="1">
      <c r="A103" s="13"/>
      <c r="B103" s="233"/>
      <c r="C103" s="234"/>
      <c r="D103" s="235" t="s">
        <v>155</v>
      </c>
      <c r="E103" s="236" t="s">
        <v>19</v>
      </c>
      <c r="F103" s="237" t="s">
        <v>1122</v>
      </c>
      <c r="G103" s="234"/>
      <c r="H103" s="236" t="s">
        <v>19</v>
      </c>
      <c r="I103" s="238"/>
      <c r="J103" s="234"/>
      <c r="K103" s="234"/>
      <c r="L103" s="239"/>
      <c r="M103" s="240"/>
      <c r="N103" s="241"/>
      <c r="O103" s="241"/>
      <c r="P103" s="241"/>
      <c r="Q103" s="241"/>
      <c r="R103" s="241"/>
      <c r="S103" s="241"/>
      <c r="T103" s="242"/>
      <c r="U103" s="13"/>
      <c r="V103" s="13"/>
      <c r="W103" s="13"/>
      <c r="X103" s="13"/>
      <c r="Y103" s="13"/>
      <c r="Z103" s="13"/>
      <c r="AA103" s="13"/>
      <c r="AB103" s="13"/>
      <c r="AC103" s="13"/>
      <c r="AD103" s="13"/>
      <c r="AE103" s="13"/>
      <c r="AT103" s="243" t="s">
        <v>155</v>
      </c>
      <c r="AU103" s="243" t="s">
        <v>80</v>
      </c>
      <c r="AV103" s="13" t="s">
        <v>78</v>
      </c>
      <c r="AW103" s="13" t="s">
        <v>32</v>
      </c>
      <c r="AX103" s="13" t="s">
        <v>71</v>
      </c>
      <c r="AY103" s="243" t="s">
        <v>144</v>
      </c>
    </row>
    <row r="104" s="13" customFormat="1">
      <c r="A104" s="13"/>
      <c r="B104" s="233"/>
      <c r="C104" s="234"/>
      <c r="D104" s="235" t="s">
        <v>155</v>
      </c>
      <c r="E104" s="236" t="s">
        <v>19</v>
      </c>
      <c r="F104" s="237" t="s">
        <v>1123</v>
      </c>
      <c r="G104" s="234"/>
      <c r="H104" s="236" t="s">
        <v>19</v>
      </c>
      <c r="I104" s="238"/>
      <c r="J104" s="234"/>
      <c r="K104" s="234"/>
      <c r="L104" s="239"/>
      <c r="M104" s="240"/>
      <c r="N104" s="241"/>
      <c r="O104" s="241"/>
      <c r="P104" s="241"/>
      <c r="Q104" s="241"/>
      <c r="R104" s="241"/>
      <c r="S104" s="241"/>
      <c r="T104" s="242"/>
      <c r="U104" s="13"/>
      <c r="V104" s="13"/>
      <c r="W104" s="13"/>
      <c r="X104" s="13"/>
      <c r="Y104" s="13"/>
      <c r="Z104" s="13"/>
      <c r="AA104" s="13"/>
      <c r="AB104" s="13"/>
      <c r="AC104" s="13"/>
      <c r="AD104" s="13"/>
      <c r="AE104" s="13"/>
      <c r="AT104" s="243" t="s">
        <v>155</v>
      </c>
      <c r="AU104" s="243" t="s">
        <v>80</v>
      </c>
      <c r="AV104" s="13" t="s">
        <v>78</v>
      </c>
      <c r="AW104" s="13" t="s">
        <v>32</v>
      </c>
      <c r="AX104" s="13" t="s">
        <v>71</v>
      </c>
      <c r="AY104" s="243" t="s">
        <v>144</v>
      </c>
    </row>
    <row r="105" s="13" customFormat="1">
      <c r="A105" s="13"/>
      <c r="B105" s="233"/>
      <c r="C105" s="234"/>
      <c r="D105" s="235" t="s">
        <v>155</v>
      </c>
      <c r="E105" s="236" t="s">
        <v>19</v>
      </c>
      <c r="F105" s="237" t="s">
        <v>1124</v>
      </c>
      <c r="G105" s="234"/>
      <c r="H105" s="236" t="s">
        <v>19</v>
      </c>
      <c r="I105" s="238"/>
      <c r="J105" s="234"/>
      <c r="K105" s="234"/>
      <c r="L105" s="239"/>
      <c r="M105" s="240"/>
      <c r="N105" s="241"/>
      <c r="O105" s="241"/>
      <c r="P105" s="241"/>
      <c r="Q105" s="241"/>
      <c r="R105" s="241"/>
      <c r="S105" s="241"/>
      <c r="T105" s="242"/>
      <c r="U105" s="13"/>
      <c r="V105" s="13"/>
      <c r="W105" s="13"/>
      <c r="X105" s="13"/>
      <c r="Y105" s="13"/>
      <c r="Z105" s="13"/>
      <c r="AA105" s="13"/>
      <c r="AB105" s="13"/>
      <c r="AC105" s="13"/>
      <c r="AD105" s="13"/>
      <c r="AE105" s="13"/>
      <c r="AT105" s="243" t="s">
        <v>155</v>
      </c>
      <c r="AU105" s="243" t="s">
        <v>80</v>
      </c>
      <c r="AV105" s="13" t="s">
        <v>78</v>
      </c>
      <c r="AW105" s="13" t="s">
        <v>32</v>
      </c>
      <c r="AX105" s="13" t="s">
        <v>71</v>
      </c>
      <c r="AY105" s="243" t="s">
        <v>144</v>
      </c>
    </row>
    <row r="106" s="13" customFormat="1">
      <c r="A106" s="13"/>
      <c r="B106" s="233"/>
      <c r="C106" s="234"/>
      <c r="D106" s="235" t="s">
        <v>155</v>
      </c>
      <c r="E106" s="236" t="s">
        <v>19</v>
      </c>
      <c r="F106" s="237" t="s">
        <v>1125</v>
      </c>
      <c r="G106" s="234"/>
      <c r="H106" s="236" t="s">
        <v>19</v>
      </c>
      <c r="I106" s="238"/>
      <c r="J106" s="234"/>
      <c r="K106" s="234"/>
      <c r="L106" s="239"/>
      <c r="M106" s="240"/>
      <c r="N106" s="241"/>
      <c r="O106" s="241"/>
      <c r="P106" s="241"/>
      <c r="Q106" s="241"/>
      <c r="R106" s="241"/>
      <c r="S106" s="241"/>
      <c r="T106" s="242"/>
      <c r="U106" s="13"/>
      <c r="V106" s="13"/>
      <c r="W106" s="13"/>
      <c r="X106" s="13"/>
      <c r="Y106" s="13"/>
      <c r="Z106" s="13"/>
      <c r="AA106" s="13"/>
      <c r="AB106" s="13"/>
      <c r="AC106" s="13"/>
      <c r="AD106" s="13"/>
      <c r="AE106" s="13"/>
      <c r="AT106" s="243" t="s">
        <v>155</v>
      </c>
      <c r="AU106" s="243" t="s">
        <v>80</v>
      </c>
      <c r="AV106" s="13" t="s">
        <v>78</v>
      </c>
      <c r="AW106" s="13" t="s">
        <v>32</v>
      </c>
      <c r="AX106" s="13" t="s">
        <v>71</v>
      </c>
      <c r="AY106" s="243" t="s">
        <v>144</v>
      </c>
    </row>
    <row r="107" s="13" customFormat="1">
      <c r="A107" s="13"/>
      <c r="B107" s="233"/>
      <c r="C107" s="234"/>
      <c r="D107" s="235" t="s">
        <v>155</v>
      </c>
      <c r="E107" s="236" t="s">
        <v>19</v>
      </c>
      <c r="F107" s="237" t="s">
        <v>1126</v>
      </c>
      <c r="G107" s="234"/>
      <c r="H107" s="236" t="s">
        <v>19</v>
      </c>
      <c r="I107" s="238"/>
      <c r="J107" s="234"/>
      <c r="K107" s="234"/>
      <c r="L107" s="239"/>
      <c r="M107" s="240"/>
      <c r="N107" s="241"/>
      <c r="O107" s="241"/>
      <c r="P107" s="241"/>
      <c r="Q107" s="241"/>
      <c r="R107" s="241"/>
      <c r="S107" s="241"/>
      <c r="T107" s="242"/>
      <c r="U107" s="13"/>
      <c r="V107" s="13"/>
      <c r="W107" s="13"/>
      <c r="X107" s="13"/>
      <c r="Y107" s="13"/>
      <c r="Z107" s="13"/>
      <c r="AA107" s="13"/>
      <c r="AB107" s="13"/>
      <c r="AC107" s="13"/>
      <c r="AD107" s="13"/>
      <c r="AE107" s="13"/>
      <c r="AT107" s="243" t="s">
        <v>155</v>
      </c>
      <c r="AU107" s="243" t="s">
        <v>80</v>
      </c>
      <c r="AV107" s="13" t="s">
        <v>78</v>
      </c>
      <c r="AW107" s="13" t="s">
        <v>32</v>
      </c>
      <c r="AX107" s="13" t="s">
        <v>71</v>
      </c>
      <c r="AY107" s="243" t="s">
        <v>144</v>
      </c>
    </row>
    <row r="108" s="13" customFormat="1">
      <c r="A108" s="13"/>
      <c r="B108" s="233"/>
      <c r="C108" s="234"/>
      <c r="D108" s="235" t="s">
        <v>155</v>
      </c>
      <c r="E108" s="236" t="s">
        <v>19</v>
      </c>
      <c r="F108" s="237" t="s">
        <v>1127</v>
      </c>
      <c r="G108" s="234"/>
      <c r="H108" s="236" t="s">
        <v>19</v>
      </c>
      <c r="I108" s="238"/>
      <c r="J108" s="234"/>
      <c r="K108" s="234"/>
      <c r="L108" s="239"/>
      <c r="M108" s="240"/>
      <c r="N108" s="241"/>
      <c r="O108" s="241"/>
      <c r="P108" s="241"/>
      <c r="Q108" s="241"/>
      <c r="R108" s="241"/>
      <c r="S108" s="241"/>
      <c r="T108" s="242"/>
      <c r="U108" s="13"/>
      <c r="V108" s="13"/>
      <c r="W108" s="13"/>
      <c r="X108" s="13"/>
      <c r="Y108" s="13"/>
      <c r="Z108" s="13"/>
      <c r="AA108" s="13"/>
      <c r="AB108" s="13"/>
      <c r="AC108" s="13"/>
      <c r="AD108" s="13"/>
      <c r="AE108" s="13"/>
      <c r="AT108" s="243" t="s">
        <v>155</v>
      </c>
      <c r="AU108" s="243" t="s">
        <v>80</v>
      </c>
      <c r="AV108" s="13" t="s">
        <v>78</v>
      </c>
      <c r="AW108" s="13" t="s">
        <v>32</v>
      </c>
      <c r="AX108" s="13" t="s">
        <v>71</v>
      </c>
      <c r="AY108" s="243" t="s">
        <v>144</v>
      </c>
    </row>
    <row r="109" s="13" customFormat="1">
      <c r="A109" s="13"/>
      <c r="B109" s="233"/>
      <c r="C109" s="234"/>
      <c r="D109" s="235" t="s">
        <v>155</v>
      </c>
      <c r="E109" s="236" t="s">
        <v>19</v>
      </c>
      <c r="F109" s="237" t="s">
        <v>1128</v>
      </c>
      <c r="G109" s="234"/>
      <c r="H109" s="236" t="s">
        <v>19</v>
      </c>
      <c r="I109" s="238"/>
      <c r="J109" s="234"/>
      <c r="K109" s="234"/>
      <c r="L109" s="239"/>
      <c r="M109" s="240"/>
      <c r="N109" s="241"/>
      <c r="O109" s="241"/>
      <c r="P109" s="241"/>
      <c r="Q109" s="241"/>
      <c r="R109" s="241"/>
      <c r="S109" s="241"/>
      <c r="T109" s="242"/>
      <c r="U109" s="13"/>
      <c r="V109" s="13"/>
      <c r="W109" s="13"/>
      <c r="X109" s="13"/>
      <c r="Y109" s="13"/>
      <c r="Z109" s="13"/>
      <c r="AA109" s="13"/>
      <c r="AB109" s="13"/>
      <c r="AC109" s="13"/>
      <c r="AD109" s="13"/>
      <c r="AE109" s="13"/>
      <c r="AT109" s="243" t="s">
        <v>155</v>
      </c>
      <c r="AU109" s="243" t="s">
        <v>80</v>
      </c>
      <c r="AV109" s="13" t="s">
        <v>78</v>
      </c>
      <c r="AW109" s="13" t="s">
        <v>32</v>
      </c>
      <c r="AX109" s="13" t="s">
        <v>71</v>
      </c>
      <c r="AY109" s="243" t="s">
        <v>144</v>
      </c>
    </row>
    <row r="110" s="13" customFormat="1">
      <c r="A110" s="13"/>
      <c r="B110" s="233"/>
      <c r="C110" s="234"/>
      <c r="D110" s="235" t="s">
        <v>155</v>
      </c>
      <c r="E110" s="236" t="s">
        <v>19</v>
      </c>
      <c r="F110" s="237" t="s">
        <v>1129</v>
      </c>
      <c r="G110" s="234"/>
      <c r="H110" s="236" t="s">
        <v>19</v>
      </c>
      <c r="I110" s="238"/>
      <c r="J110" s="234"/>
      <c r="K110" s="234"/>
      <c r="L110" s="239"/>
      <c r="M110" s="240"/>
      <c r="N110" s="241"/>
      <c r="O110" s="241"/>
      <c r="P110" s="241"/>
      <c r="Q110" s="241"/>
      <c r="R110" s="241"/>
      <c r="S110" s="241"/>
      <c r="T110" s="242"/>
      <c r="U110" s="13"/>
      <c r="V110" s="13"/>
      <c r="W110" s="13"/>
      <c r="X110" s="13"/>
      <c r="Y110" s="13"/>
      <c r="Z110" s="13"/>
      <c r="AA110" s="13"/>
      <c r="AB110" s="13"/>
      <c r="AC110" s="13"/>
      <c r="AD110" s="13"/>
      <c r="AE110" s="13"/>
      <c r="AT110" s="243" t="s">
        <v>155</v>
      </c>
      <c r="AU110" s="243" t="s">
        <v>80</v>
      </c>
      <c r="AV110" s="13" t="s">
        <v>78</v>
      </c>
      <c r="AW110" s="13" t="s">
        <v>32</v>
      </c>
      <c r="AX110" s="13" t="s">
        <v>71</v>
      </c>
      <c r="AY110" s="243" t="s">
        <v>144</v>
      </c>
    </row>
    <row r="111" s="13" customFormat="1">
      <c r="A111" s="13"/>
      <c r="B111" s="233"/>
      <c r="C111" s="234"/>
      <c r="D111" s="235" t="s">
        <v>155</v>
      </c>
      <c r="E111" s="236" t="s">
        <v>19</v>
      </c>
      <c r="F111" s="237" t="s">
        <v>1130</v>
      </c>
      <c r="G111" s="234"/>
      <c r="H111" s="236" t="s">
        <v>19</v>
      </c>
      <c r="I111" s="238"/>
      <c r="J111" s="234"/>
      <c r="K111" s="234"/>
      <c r="L111" s="239"/>
      <c r="M111" s="240"/>
      <c r="N111" s="241"/>
      <c r="O111" s="241"/>
      <c r="P111" s="241"/>
      <c r="Q111" s="241"/>
      <c r="R111" s="241"/>
      <c r="S111" s="241"/>
      <c r="T111" s="242"/>
      <c r="U111" s="13"/>
      <c r="V111" s="13"/>
      <c r="W111" s="13"/>
      <c r="X111" s="13"/>
      <c r="Y111" s="13"/>
      <c r="Z111" s="13"/>
      <c r="AA111" s="13"/>
      <c r="AB111" s="13"/>
      <c r="AC111" s="13"/>
      <c r="AD111" s="13"/>
      <c r="AE111" s="13"/>
      <c r="AT111" s="243" t="s">
        <v>155</v>
      </c>
      <c r="AU111" s="243" t="s">
        <v>80</v>
      </c>
      <c r="AV111" s="13" t="s">
        <v>78</v>
      </c>
      <c r="AW111" s="13" t="s">
        <v>32</v>
      </c>
      <c r="AX111" s="13" t="s">
        <v>71</v>
      </c>
      <c r="AY111" s="243" t="s">
        <v>144</v>
      </c>
    </row>
    <row r="112" s="13" customFormat="1">
      <c r="A112" s="13"/>
      <c r="B112" s="233"/>
      <c r="C112" s="234"/>
      <c r="D112" s="235" t="s">
        <v>155</v>
      </c>
      <c r="E112" s="236" t="s">
        <v>19</v>
      </c>
      <c r="F112" s="237" t="s">
        <v>1131</v>
      </c>
      <c r="G112" s="234"/>
      <c r="H112" s="236" t="s">
        <v>19</v>
      </c>
      <c r="I112" s="238"/>
      <c r="J112" s="234"/>
      <c r="K112" s="234"/>
      <c r="L112" s="239"/>
      <c r="M112" s="240"/>
      <c r="N112" s="241"/>
      <c r="O112" s="241"/>
      <c r="P112" s="241"/>
      <c r="Q112" s="241"/>
      <c r="R112" s="241"/>
      <c r="S112" s="241"/>
      <c r="T112" s="242"/>
      <c r="U112" s="13"/>
      <c r="V112" s="13"/>
      <c r="W112" s="13"/>
      <c r="X112" s="13"/>
      <c r="Y112" s="13"/>
      <c r="Z112" s="13"/>
      <c r="AA112" s="13"/>
      <c r="AB112" s="13"/>
      <c r="AC112" s="13"/>
      <c r="AD112" s="13"/>
      <c r="AE112" s="13"/>
      <c r="AT112" s="243" t="s">
        <v>155</v>
      </c>
      <c r="AU112" s="243" t="s">
        <v>80</v>
      </c>
      <c r="AV112" s="13" t="s">
        <v>78</v>
      </c>
      <c r="AW112" s="13" t="s">
        <v>32</v>
      </c>
      <c r="AX112" s="13" t="s">
        <v>71</v>
      </c>
      <c r="AY112" s="243" t="s">
        <v>144</v>
      </c>
    </row>
    <row r="113" s="16" customFormat="1">
      <c r="A113" s="16"/>
      <c r="B113" s="266"/>
      <c r="C113" s="267"/>
      <c r="D113" s="235" t="s">
        <v>155</v>
      </c>
      <c r="E113" s="268" t="s">
        <v>19</v>
      </c>
      <c r="F113" s="269" t="s">
        <v>202</v>
      </c>
      <c r="G113" s="267"/>
      <c r="H113" s="270">
        <v>1</v>
      </c>
      <c r="I113" s="271"/>
      <c r="J113" s="267"/>
      <c r="K113" s="267"/>
      <c r="L113" s="272"/>
      <c r="M113" s="273"/>
      <c r="N113" s="274"/>
      <c r="O113" s="274"/>
      <c r="P113" s="274"/>
      <c r="Q113" s="274"/>
      <c r="R113" s="274"/>
      <c r="S113" s="274"/>
      <c r="T113" s="275"/>
      <c r="U113" s="16"/>
      <c r="V113" s="16"/>
      <c r="W113" s="16"/>
      <c r="X113" s="16"/>
      <c r="Y113" s="16"/>
      <c r="Z113" s="16"/>
      <c r="AA113" s="16"/>
      <c r="AB113" s="16"/>
      <c r="AC113" s="16"/>
      <c r="AD113" s="16"/>
      <c r="AE113" s="16"/>
      <c r="AT113" s="276" t="s">
        <v>155</v>
      </c>
      <c r="AU113" s="276" t="s">
        <v>80</v>
      </c>
      <c r="AV113" s="16" t="s">
        <v>151</v>
      </c>
      <c r="AW113" s="16" t="s">
        <v>32</v>
      </c>
      <c r="AX113" s="16" t="s">
        <v>78</v>
      </c>
      <c r="AY113" s="276" t="s">
        <v>144</v>
      </c>
    </row>
    <row r="114" s="12" customFormat="1" ht="22.8" customHeight="1">
      <c r="A114" s="12"/>
      <c r="B114" s="199"/>
      <c r="C114" s="200"/>
      <c r="D114" s="201" t="s">
        <v>70</v>
      </c>
      <c r="E114" s="213" t="s">
        <v>1132</v>
      </c>
      <c r="F114" s="213" t="s">
        <v>1133</v>
      </c>
      <c r="G114" s="200"/>
      <c r="H114" s="200"/>
      <c r="I114" s="203"/>
      <c r="J114" s="214">
        <f>BK114</f>
        <v>0</v>
      </c>
      <c r="K114" s="200"/>
      <c r="L114" s="205"/>
      <c r="M114" s="206"/>
      <c r="N114" s="207"/>
      <c r="O114" s="207"/>
      <c r="P114" s="208">
        <f>SUM(P115:P134)</f>
        <v>0</v>
      </c>
      <c r="Q114" s="207"/>
      <c r="R114" s="208">
        <f>SUM(R115:R134)</f>
        <v>0</v>
      </c>
      <c r="S114" s="207"/>
      <c r="T114" s="209">
        <f>SUM(T115:T134)</f>
        <v>0</v>
      </c>
      <c r="U114" s="12"/>
      <c r="V114" s="12"/>
      <c r="W114" s="12"/>
      <c r="X114" s="12"/>
      <c r="Y114" s="12"/>
      <c r="Z114" s="12"/>
      <c r="AA114" s="12"/>
      <c r="AB114" s="12"/>
      <c r="AC114" s="12"/>
      <c r="AD114" s="12"/>
      <c r="AE114" s="12"/>
      <c r="AR114" s="210" t="s">
        <v>174</v>
      </c>
      <c r="AT114" s="211" t="s">
        <v>70</v>
      </c>
      <c r="AU114" s="211" t="s">
        <v>78</v>
      </c>
      <c r="AY114" s="210" t="s">
        <v>144</v>
      </c>
      <c r="BK114" s="212">
        <f>SUM(BK115:BK134)</f>
        <v>0</v>
      </c>
    </row>
    <row r="115" s="2" customFormat="1" ht="16.5" customHeight="1">
      <c r="A115" s="40"/>
      <c r="B115" s="41"/>
      <c r="C115" s="215" t="s">
        <v>174</v>
      </c>
      <c r="D115" s="215" t="s">
        <v>146</v>
      </c>
      <c r="E115" s="216" t="s">
        <v>1134</v>
      </c>
      <c r="F115" s="217" t="s">
        <v>1135</v>
      </c>
      <c r="G115" s="218" t="s">
        <v>1098</v>
      </c>
      <c r="H115" s="219">
        <v>1</v>
      </c>
      <c r="I115" s="220"/>
      <c r="J115" s="221">
        <f>ROUND(I115*H115,2)</f>
        <v>0</v>
      </c>
      <c r="K115" s="217" t="s">
        <v>150</v>
      </c>
      <c r="L115" s="46"/>
      <c r="M115" s="222" t="s">
        <v>19</v>
      </c>
      <c r="N115" s="223" t="s">
        <v>42</v>
      </c>
      <c r="O115" s="86"/>
      <c r="P115" s="224">
        <f>O115*H115</f>
        <v>0</v>
      </c>
      <c r="Q115" s="224">
        <v>0</v>
      </c>
      <c r="R115" s="224">
        <f>Q115*H115</f>
        <v>0</v>
      </c>
      <c r="S115" s="224">
        <v>0</v>
      </c>
      <c r="T115" s="225">
        <f>S115*H115</f>
        <v>0</v>
      </c>
      <c r="U115" s="40"/>
      <c r="V115" s="40"/>
      <c r="W115" s="40"/>
      <c r="X115" s="40"/>
      <c r="Y115" s="40"/>
      <c r="Z115" s="40"/>
      <c r="AA115" s="40"/>
      <c r="AB115" s="40"/>
      <c r="AC115" s="40"/>
      <c r="AD115" s="40"/>
      <c r="AE115" s="40"/>
      <c r="AR115" s="226" t="s">
        <v>1099</v>
      </c>
      <c r="AT115" s="226" t="s">
        <v>146</v>
      </c>
      <c r="AU115" s="226" t="s">
        <v>80</v>
      </c>
      <c r="AY115" s="19" t="s">
        <v>144</v>
      </c>
      <c r="BE115" s="227">
        <f>IF(N115="základní",J115,0)</f>
        <v>0</v>
      </c>
      <c r="BF115" s="227">
        <f>IF(N115="snížená",J115,0)</f>
        <v>0</v>
      </c>
      <c r="BG115" s="227">
        <f>IF(N115="zákl. přenesená",J115,0)</f>
        <v>0</v>
      </c>
      <c r="BH115" s="227">
        <f>IF(N115="sníž. přenesená",J115,0)</f>
        <v>0</v>
      </c>
      <c r="BI115" s="227">
        <f>IF(N115="nulová",J115,0)</f>
        <v>0</v>
      </c>
      <c r="BJ115" s="19" t="s">
        <v>78</v>
      </c>
      <c r="BK115" s="227">
        <f>ROUND(I115*H115,2)</f>
        <v>0</v>
      </c>
      <c r="BL115" s="19" t="s">
        <v>1099</v>
      </c>
      <c r="BM115" s="226" t="s">
        <v>1136</v>
      </c>
    </row>
    <row r="116" s="2" customFormat="1">
      <c r="A116" s="40"/>
      <c r="B116" s="41"/>
      <c r="C116" s="42"/>
      <c r="D116" s="228" t="s">
        <v>153</v>
      </c>
      <c r="E116" s="42"/>
      <c r="F116" s="229" t="s">
        <v>1137</v>
      </c>
      <c r="G116" s="42"/>
      <c r="H116" s="42"/>
      <c r="I116" s="230"/>
      <c r="J116" s="42"/>
      <c r="K116" s="42"/>
      <c r="L116" s="46"/>
      <c r="M116" s="231"/>
      <c r="N116" s="232"/>
      <c r="O116" s="86"/>
      <c r="P116" s="86"/>
      <c r="Q116" s="86"/>
      <c r="R116" s="86"/>
      <c r="S116" s="86"/>
      <c r="T116" s="87"/>
      <c r="U116" s="40"/>
      <c r="V116" s="40"/>
      <c r="W116" s="40"/>
      <c r="X116" s="40"/>
      <c r="Y116" s="40"/>
      <c r="Z116" s="40"/>
      <c r="AA116" s="40"/>
      <c r="AB116" s="40"/>
      <c r="AC116" s="40"/>
      <c r="AD116" s="40"/>
      <c r="AE116" s="40"/>
      <c r="AT116" s="19" t="s">
        <v>153</v>
      </c>
      <c r="AU116" s="19" t="s">
        <v>80</v>
      </c>
    </row>
    <row r="117" s="14" customFormat="1">
      <c r="A117" s="14"/>
      <c r="B117" s="244"/>
      <c r="C117" s="245"/>
      <c r="D117" s="235" t="s">
        <v>155</v>
      </c>
      <c r="E117" s="246" t="s">
        <v>19</v>
      </c>
      <c r="F117" s="247" t="s">
        <v>1138</v>
      </c>
      <c r="G117" s="245"/>
      <c r="H117" s="248">
        <v>1</v>
      </c>
      <c r="I117" s="249"/>
      <c r="J117" s="245"/>
      <c r="K117" s="245"/>
      <c r="L117" s="250"/>
      <c r="M117" s="251"/>
      <c r="N117" s="252"/>
      <c r="O117" s="252"/>
      <c r="P117" s="252"/>
      <c r="Q117" s="252"/>
      <c r="R117" s="252"/>
      <c r="S117" s="252"/>
      <c r="T117" s="253"/>
      <c r="U117" s="14"/>
      <c r="V117" s="14"/>
      <c r="W117" s="14"/>
      <c r="X117" s="14"/>
      <c r="Y117" s="14"/>
      <c r="Z117" s="14"/>
      <c r="AA117" s="14"/>
      <c r="AB117" s="14"/>
      <c r="AC117" s="14"/>
      <c r="AD117" s="14"/>
      <c r="AE117" s="14"/>
      <c r="AT117" s="254" t="s">
        <v>155</v>
      </c>
      <c r="AU117" s="254" t="s">
        <v>80</v>
      </c>
      <c r="AV117" s="14" t="s">
        <v>80</v>
      </c>
      <c r="AW117" s="14" t="s">
        <v>32</v>
      </c>
      <c r="AX117" s="14" t="s">
        <v>78</v>
      </c>
      <c r="AY117" s="254" t="s">
        <v>144</v>
      </c>
    </row>
    <row r="118" s="13" customFormat="1">
      <c r="A118" s="13"/>
      <c r="B118" s="233"/>
      <c r="C118" s="234"/>
      <c r="D118" s="235" t="s">
        <v>155</v>
      </c>
      <c r="E118" s="236" t="s">
        <v>19</v>
      </c>
      <c r="F118" s="237" t="s">
        <v>1139</v>
      </c>
      <c r="G118" s="234"/>
      <c r="H118" s="236" t="s">
        <v>19</v>
      </c>
      <c r="I118" s="238"/>
      <c r="J118" s="234"/>
      <c r="K118" s="234"/>
      <c r="L118" s="239"/>
      <c r="M118" s="240"/>
      <c r="N118" s="241"/>
      <c r="O118" s="241"/>
      <c r="P118" s="241"/>
      <c r="Q118" s="241"/>
      <c r="R118" s="241"/>
      <c r="S118" s="241"/>
      <c r="T118" s="242"/>
      <c r="U118" s="13"/>
      <c r="V118" s="13"/>
      <c r="W118" s="13"/>
      <c r="X118" s="13"/>
      <c r="Y118" s="13"/>
      <c r="Z118" s="13"/>
      <c r="AA118" s="13"/>
      <c r="AB118" s="13"/>
      <c r="AC118" s="13"/>
      <c r="AD118" s="13"/>
      <c r="AE118" s="13"/>
      <c r="AT118" s="243" t="s">
        <v>155</v>
      </c>
      <c r="AU118" s="243" t="s">
        <v>80</v>
      </c>
      <c r="AV118" s="13" t="s">
        <v>78</v>
      </c>
      <c r="AW118" s="13" t="s">
        <v>32</v>
      </c>
      <c r="AX118" s="13" t="s">
        <v>71</v>
      </c>
      <c r="AY118" s="243" t="s">
        <v>144</v>
      </c>
    </row>
    <row r="119" s="13" customFormat="1">
      <c r="A119" s="13"/>
      <c r="B119" s="233"/>
      <c r="C119" s="234"/>
      <c r="D119" s="235" t="s">
        <v>155</v>
      </c>
      <c r="E119" s="236" t="s">
        <v>19</v>
      </c>
      <c r="F119" s="237" t="s">
        <v>1140</v>
      </c>
      <c r="G119" s="234"/>
      <c r="H119" s="236" t="s">
        <v>19</v>
      </c>
      <c r="I119" s="238"/>
      <c r="J119" s="234"/>
      <c r="K119" s="234"/>
      <c r="L119" s="239"/>
      <c r="M119" s="240"/>
      <c r="N119" s="241"/>
      <c r="O119" s="241"/>
      <c r="P119" s="241"/>
      <c r="Q119" s="241"/>
      <c r="R119" s="241"/>
      <c r="S119" s="241"/>
      <c r="T119" s="242"/>
      <c r="U119" s="13"/>
      <c r="V119" s="13"/>
      <c r="W119" s="13"/>
      <c r="X119" s="13"/>
      <c r="Y119" s="13"/>
      <c r="Z119" s="13"/>
      <c r="AA119" s="13"/>
      <c r="AB119" s="13"/>
      <c r="AC119" s="13"/>
      <c r="AD119" s="13"/>
      <c r="AE119" s="13"/>
      <c r="AT119" s="243" t="s">
        <v>155</v>
      </c>
      <c r="AU119" s="243" t="s">
        <v>80</v>
      </c>
      <c r="AV119" s="13" t="s">
        <v>78</v>
      </c>
      <c r="AW119" s="13" t="s">
        <v>32</v>
      </c>
      <c r="AX119" s="13" t="s">
        <v>71</v>
      </c>
      <c r="AY119" s="243" t="s">
        <v>144</v>
      </c>
    </row>
    <row r="120" s="2" customFormat="1" ht="16.5" customHeight="1">
      <c r="A120" s="40"/>
      <c r="B120" s="41"/>
      <c r="C120" s="215" t="s">
        <v>179</v>
      </c>
      <c r="D120" s="215" t="s">
        <v>146</v>
      </c>
      <c r="E120" s="216" t="s">
        <v>1141</v>
      </c>
      <c r="F120" s="217" t="s">
        <v>1142</v>
      </c>
      <c r="G120" s="218" t="s">
        <v>1098</v>
      </c>
      <c r="H120" s="219">
        <v>1</v>
      </c>
      <c r="I120" s="220"/>
      <c r="J120" s="221">
        <f>ROUND(I120*H120,2)</f>
        <v>0</v>
      </c>
      <c r="K120" s="217" t="s">
        <v>150</v>
      </c>
      <c r="L120" s="46"/>
      <c r="M120" s="222" t="s">
        <v>19</v>
      </c>
      <c r="N120" s="223" t="s">
        <v>42</v>
      </c>
      <c r="O120" s="86"/>
      <c r="P120" s="224">
        <f>O120*H120</f>
        <v>0</v>
      </c>
      <c r="Q120" s="224">
        <v>0</v>
      </c>
      <c r="R120" s="224">
        <f>Q120*H120</f>
        <v>0</v>
      </c>
      <c r="S120" s="224">
        <v>0</v>
      </c>
      <c r="T120" s="225">
        <f>S120*H120</f>
        <v>0</v>
      </c>
      <c r="U120" s="40"/>
      <c r="V120" s="40"/>
      <c r="W120" s="40"/>
      <c r="X120" s="40"/>
      <c r="Y120" s="40"/>
      <c r="Z120" s="40"/>
      <c r="AA120" s="40"/>
      <c r="AB120" s="40"/>
      <c r="AC120" s="40"/>
      <c r="AD120" s="40"/>
      <c r="AE120" s="40"/>
      <c r="AR120" s="226" t="s">
        <v>1099</v>
      </c>
      <c r="AT120" s="226" t="s">
        <v>146</v>
      </c>
      <c r="AU120" s="226" t="s">
        <v>80</v>
      </c>
      <c r="AY120" s="19" t="s">
        <v>144</v>
      </c>
      <c r="BE120" s="227">
        <f>IF(N120="základní",J120,0)</f>
        <v>0</v>
      </c>
      <c r="BF120" s="227">
        <f>IF(N120="snížená",J120,0)</f>
        <v>0</v>
      </c>
      <c r="BG120" s="227">
        <f>IF(N120="zákl. přenesená",J120,0)</f>
        <v>0</v>
      </c>
      <c r="BH120" s="227">
        <f>IF(N120="sníž. přenesená",J120,0)</f>
        <v>0</v>
      </c>
      <c r="BI120" s="227">
        <f>IF(N120="nulová",J120,0)</f>
        <v>0</v>
      </c>
      <c r="BJ120" s="19" t="s">
        <v>78</v>
      </c>
      <c r="BK120" s="227">
        <f>ROUND(I120*H120,2)</f>
        <v>0</v>
      </c>
      <c r="BL120" s="19" t="s">
        <v>1099</v>
      </c>
      <c r="BM120" s="226" t="s">
        <v>1143</v>
      </c>
    </row>
    <row r="121" s="2" customFormat="1">
      <c r="A121" s="40"/>
      <c r="B121" s="41"/>
      <c r="C121" s="42"/>
      <c r="D121" s="228" t="s">
        <v>153</v>
      </c>
      <c r="E121" s="42"/>
      <c r="F121" s="229" t="s">
        <v>1144</v>
      </c>
      <c r="G121" s="42"/>
      <c r="H121" s="42"/>
      <c r="I121" s="230"/>
      <c r="J121" s="42"/>
      <c r="K121" s="42"/>
      <c r="L121" s="46"/>
      <c r="M121" s="231"/>
      <c r="N121" s="232"/>
      <c r="O121" s="86"/>
      <c r="P121" s="86"/>
      <c r="Q121" s="86"/>
      <c r="R121" s="86"/>
      <c r="S121" s="86"/>
      <c r="T121" s="87"/>
      <c r="U121" s="40"/>
      <c r="V121" s="40"/>
      <c r="W121" s="40"/>
      <c r="X121" s="40"/>
      <c r="Y121" s="40"/>
      <c r="Z121" s="40"/>
      <c r="AA121" s="40"/>
      <c r="AB121" s="40"/>
      <c r="AC121" s="40"/>
      <c r="AD121" s="40"/>
      <c r="AE121" s="40"/>
      <c r="AT121" s="19" t="s">
        <v>153</v>
      </c>
      <c r="AU121" s="19" t="s">
        <v>80</v>
      </c>
    </row>
    <row r="122" s="14" customFormat="1">
      <c r="A122" s="14"/>
      <c r="B122" s="244"/>
      <c r="C122" s="245"/>
      <c r="D122" s="235" t="s">
        <v>155</v>
      </c>
      <c r="E122" s="246" t="s">
        <v>19</v>
      </c>
      <c r="F122" s="247" t="s">
        <v>1145</v>
      </c>
      <c r="G122" s="245"/>
      <c r="H122" s="248">
        <v>1</v>
      </c>
      <c r="I122" s="249"/>
      <c r="J122" s="245"/>
      <c r="K122" s="245"/>
      <c r="L122" s="250"/>
      <c r="M122" s="251"/>
      <c r="N122" s="252"/>
      <c r="O122" s="252"/>
      <c r="P122" s="252"/>
      <c r="Q122" s="252"/>
      <c r="R122" s="252"/>
      <c r="S122" s="252"/>
      <c r="T122" s="253"/>
      <c r="U122" s="14"/>
      <c r="V122" s="14"/>
      <c r="W122" s="14"/>
      <c r="X122" s="14"/>
      <c r="Y122" s="14"/>
      <c r="Z122" s="14"/>
      <c r="AA122" s="14"/>
      <c r="AB122" s="14"/>
      <c r="AC122" s="14"/>
      <c r="AD122" s="14"/>
      <c r="AE122" s="14"/>
      <c r="AT122" s="254" t="s">
        <v>155</v>
      </c>
      <c r="AU122" s="254" t="s">
        <v>80</v>
      </c>
      <c r="AV122" s="14" t="s">
        <v>80</v>
      </c>
      <c r="AW122" s="14" t="s">
        <v>32</v>
      </c>
      <c r="AX122" s="14" t="s">
        <v>71</v>
      </c>
      <c r="AY122" s="254" t="s">
        <v>144</v>
      </c>
    </row>
    <row r="123" s="13" customFormat="1">
      <c r="A123" s="13"/>
      <c r="B123" s="233"/>
      <c r="C123" s="234"/>
      <c r="D123" s="235" t="s">
        <v>155</v>
      </c>
      <c r="E123" s="236" t="s">
        <v>19</v>
      </c>
      <c r="F123" s="237" t="s">
        <v>1146</v>
      </c>
      <c r="G123" s="234"/>
      <c r="H123" s="236" t="s">
        <v>19</v>
      </c>
      <c r="I123" s="238"/>
      <c r="J123" s="234"/>
      <c r="K123" s="234"/>
      <c r="L123" s="239"/>
      <c r="M123" s="240"/>
      <c r="N123" s="241"/>
      <c r="O123" s="241"/>
      <c r="P123" s="241"/>
      <c r="Q123" s="241"/>
      <c r="R123" s="241"/>
      <c r="S123" s="241"/>
      <c r="T123" s="242"/>
      <c r="U123" s="13"/>
      <c r="V123" s="13"/>
      <c r="W123" s="13"/>
      <c r="X123" s="13"/>
      <c r="Y123" s="13"/>
      <c r="Z123" s="13"/>
      <c r="AA123" s="13"/>
      <c r="AB123" s="13"/>
      <c r="AC123" s="13"/>
      <c r="AD123" s="13"/>
      <c r="AE123" s="13"/>
      <c r="AT123" s="243" t="s">
        <v>155</v>
      </c>
      <c r="AU123" s="243" t="s">
        <v>80</v>
      </c>
      <c r="AV123" s="13" t="s">
        <v>78</v>
      </c>
      <c r="AW123" s="13" t="s">
        <v>32</v>
      </c>
      <c r="AX123" s="13" t="s">
        <v>71</v>
      </c>
      <c r="AY123" s="243" t="s">
        <v>144</v>
      </c>
    </row>
    <row r="124" s="13" customFormat="1">
      <c r="A124" s="13"/>
      <c r="B124" s="233"/>
      <c r="C124" s="234"/>
      <c r="D124" s="235" t="s">
        <v>155</v>
      </c>
      <c r="E124" s="236" t="s">
        <v>19</v>
      </c>
      <c r="F124" s="237" t="s">
        <v>1147</v>
      </c>
      <c r="G124" s="234"/>
      <c r="H124" s="236" t="s">
        <v>19</v>
      </c>
      <c r="I124" s="238"/>
      <c r="J124" s="234"/>
      <c r="K124" s="234"/>
      <c r="L124" s="239"/>
      <c r="M124" s="240"/>
      <c r="N124" s="241"/>
      <c r="O124" s="241"/>
      <c r="P124" s="241"/>
      <c r="Q124" s="241"/>
      <c r="R124" s="241"/>
      <c r="S124" s="241"/>
      <c r="T124" s="242"/>
      <c r="U124" s="13"/>
      <c r="V124" s="13"/>
      <c r="W124" s="13"/>
      <c r="X124" s="13"/>
      <c r="Y124" s="13"/>
      <c r="Z124" s="13"/>
      <c r="AA124" s="13"/>
      <c r="AB124" s="13"/>
      <c r="AC124" s="13"/>
      <c r="AD124" s="13"/>
      <c r="AE124" s="13"/>
      <c r="AT124" s="243" t="s">
        <v>155</v>
      </c>
      <c r="AU124" s="243" t="s">
        <v>80</v>
      </c>
      <c r="AV124" s="13" t="s">
        <v>78</v>
      </c>
      <c r="AW124" s="13" t="s">
        <v>32</v>
      </c>
      <c r="AX124" s="13" t="s">
        <v>71</v>
      </c>
      <c r="AY124" s="243" t="s">
        <v>144</v>
      </c>
    </row>
    <row r="125" s="13" customFormat="1">
      <c r="A125" s="13"/>
      <c r="B125" s="233"/>
      <c r="C125" s="234"/>
      <c r="D125" s="235" t="s">
        <v>155</v>
      </c>
      <c r="E125" s="236" t="s">
        <v>19</v>
      </c>
      <c r="F125" s="237" t="s">
        <v>1148</v>
      </c>
      <c r="G125" s="234"/>
      <c r="H125" s="236" t="s">
        <v>19</v>
      </c>
      <c r="I125" s="238"/>
      <c r="J125" s="234"/>
      <c r="K125" s="234"/>
      <c r="L125" s="239"/>
      <c r="M125" s="240"/>
      <c r="N125" s="241"/>
      <c r="O125" s="241"/>
      <c r="P125" s="241"/>
      <c r="Q125" s="241"/>
      <c r="R125" s="241"/>
      <c r="S125" s="241"/>
      <c r="T125" s="242"/>
      <c r="U125" s="13"/>
      <c r="V125" s="13"/>
      <c r="W125" s="13"/>
      <c r="X125" s="13"/>
      <c r="Y125" s="13"/>
      <c r="Z125" s="13"/>
      <c r="AA125" s="13"/>
      <c r="AB125" s="13"/>
      <c r="AC125" s="13"/>
      <c r="AD125" s="13"/>
      <c r="AE125" s="13"/>
      <c r="AT125" s="243" t="s">
        <v>155</v>
      </c>
      <c r="AU125" s="243" t="s">
        <v>80</v>
      </c>
      <c r="AV125" s="13" t="s">
        <v>78</v>
      </c>
      <c r="AW125" s="13" t="s">
        <v>32</v>
      </c>
      <c r="AX125" s="13" t="s">
        <v>71</v>
      </c>
      <c r="AY125" s="243" t="s">
        <v>144</v>
      </c>
    </row>
    <row r="126" s="13" customFormat="1">
      <c r="A126" s="13"/>
      <c r="B126" s="233"/>
      <c r="C126" s="234"/>
      <c r="D126" s="235" t="s">
        <v>155</v>
      </c>
      <c r="E126" s="236" t="s">
        <v>19</v>
      </c>
      <c r="F126" s="237" t="s">
        <v>1149</v>
      </c>
      <c r="G126" s="234"/>
      <c r="H126" s="236" t="s">
        <v>19</v>
      </c>
      <c r="I126" s="238"/>
      <c r="J126" s="234"/>
      <c r="K126" s="234"/>
      <c r="L126" s="239"/>
      <c r="M126" s="240"/>
      <c r="N126" s="241"/>
      <c r="O126" s="241"/>
      <c r="P126" s="241"/>
      <c r="Q126" s="241"/>
      <c r="R126" s="241"/>
      <c r="S126" s="241"/>
      <c r="T126" s="242"/>
      <c r="U126" s="13"/>
      <c r="V126" s="13"/>
      <c r="W126" s="13"/>
      <c r="X126" s="13"/>
      <c r="Y126" s="13"/>
      <c r="Z126" s="13"/>
      <c r="AA126" s="13"/>
      <c r="AB126" s="13"/>
      <c r="AC126" s="13"/>
      <c r="AD126" s="13"/>
      <c r="AE126" s="13"/>
      <c r="AT126" s="243" t="s">
        <v>155</v>
      </c>
      <c r="AU126" s="243" t="s">
        <v>80</v>
      </c>
      <c r="AV126" s="13" t="s">
        <v>78</v>
      </c>
      <c r="AW126" s="13" t="s">
        <v>32</v>
      </c>
      <c r="AX126" s="13" t="s">
        <v>71</v>
      </c>
      <c r="AY126" s="243" t="s">
        <v>144</v>
      </c>
    </row>
    <row r="127" s="13" customFormat="1">
      <c r="A127" s="13"/>
      <c r="B127" s="233"/>
      <c r="C127" s="234"/>
      <c r="D127" s="235" t="s">
        <v>155</v>
      </c>
      <c r="E127" s="236" t="s">
        <v>19</v>
      </c>
      <c r="F127" s="237" t="s">
        <v>1150</v>
      </c>
      <c r="G127" s="234"/>
      <c r="H127" s="236" t="s">
        <v>19</v>
      </c>
      <c r="I127" s="238"/>
      <c r="J127" s="234"/>
      <c r="K127" s="234"/>
      <c r="L127" s="239"/>
      <c r="M127" s="240"/>
      <c r="N127" s="241"/>
      <c r="O127" s="241"/>
      <c r="P127" s="241"/>
      <c r="Q127" s="241"/>
      <c r="R127" s="241"/>
      <c r="S127" s="241"/>
      <c r="T127" s="242"/>
      <c r="U127" s="13"/>
      <c r="V127" s="13"/>
      <c r="W127" s="13"/>
      <c r="X127" s="13"/>
      <c r="Y127" s="13"/>
      <c r="Z127" s="13"/>
      <c r="AA127" s="13"/>
      <c r="AB127" s="13"/>
      <c r="AC127" s="13"/>
      <c r="AD127" s="13"/>
      <c r="AE127" s="13"/>
      <c r="AT127" s="243" t="s">
        <v>155</v>
      </c>
      <c r="AU127" s="243" t="s">
        <v>80</v>
      </c>
      <c r="AV127" s="13" t="s">
        <v>78</v>
      </c>
      <c r="AW127" s="13" t="s">
        <v>32</v>
      </c>
      <c r="AX127" s="13" t="s">
        <v>71</v>
      </c>
      <c r="AY127" s="243" t="s">
        <v>144</v>
      </c>
    </row>
    <row r="128" s="13" customFormat="1">
      <c r="A128" s="13"/>
      <c r="B128" s="233"/>
      <c r="C128" s="234"/>
      <c r="D128" s="235" t="s">
        <v>155</v>
      </c>
      <c r="E128" s="236" t="s">
        <v>19</v>
      </c>
      <c r="F128" s="237" t="s">
        <v>1151</v>
      </c>
      <c r="G128" s="234"/>
      <c r="H128" s="236" t="s">
        <v>19</v>
      </c>
      <c r="I128" s="238"/>
      <c r="J128" s="234"/>
      <c r="K128" s="234"/>
      <c r="L128" s="239"/>
      <c r="M128" s="240"/>
      <c r="N128" s="241"/>
      <c r="O128" s="241"/>
      <c r="P128" s="241"/>
      <c r="Q128" s="241"/>
      <c r="R128" s="241"/>
      <c r="S128" s="241"/>
      <c r="T128" s="242"/>
      <c r="U128" s="13"/>
      <c r="V128" s="13"/>
      <c r="W128" s="13"/>
      <c r="X128" s="13"/>
      <c r="Y128" s="13"/>
      <c r="Z128" s="13"/>
      <c r="AA128" s="13"/>
      <c r="AB128" s="13"/>
      <c r="AC128" s="13"/>
      <c r="AD128" s="13"/>
      <c r="AE128" s="13"/>
      <c r="AT128" s="243" t="s">
        <v>155</v>
      </c>
      <c r="AU128" s="243" t="s">
        <v>80</v>
      </c>
      <c r="AV128" s="13" t="s">
        <v>78</v>
      </c>
      <c r="AW128" s="13" t="s">
        <v>32</v>
      </c>
      <c r="AX128" s="13" t="s">
        <v>71</v>
      </c>
      <c r="AY128" s="243" t="s">
        <v>144</v>
      </c>
    </row>
    <row r="129" s="13" customFormat="1">
      <c r="A129" s="13"/>
      <c r="B129" s="233"/>
      <c r="C129" s="234"/>
      <c r="D129" s="235" t="s">
        <v>155</v>
      </c>
      <c r="E129" s="236" t="s">
        <v>19</v>
      </c>
      <c r="F129" s="237" t="s">
        <v>1152</v>
      </c>
      <c r="G129" s="234"/>
      <c r="H129" s="236" t="s">
        <v>19</v>
      </c>
      <c r="I129" s="238"/>
      <c r="J129" s="234"/>
      <c r="K129" s="234"/>
      <c r="L129" s="239"/>
      <c r="M129" s="240"/>
      <c r="N129" s="241"/>
      <c r="O129" s="241"/>
      <c r="P129" s="241"/>
      <c r="Q129" s="241"/>
      <c r="R129" s="241"/>
      <c r="S129" s="241"/>
      <c r="T129" s="242"/>
      <c r="U129" s="13"/>
      <c r="V129" s="13"/>
      <c r="W129" s="13"/>
      <c r="X129" s="13"/>
      <c r="Y129" s="13"/>
      <c r="Z129" s="13"/>
      <c r="AA129" s="13"/>
      <c r="AB129" s="13"/>
      <c r="AC129" s="13"/>
      <c r="AD129" s="13"/>
      <c r="AE129" s="13"/>
      <c r="AT129" s="243" t="s">
        <v>155</v>
      </c>
      <c r="AU129" s="243" t="s">
        <v>80</v>
      </c>
      <c r="AV129" s="13" t="s">
        <v>78</v>
      </c>
      <c r="AW129" s="13" t="s">
        <v>32</v>
      </c>
      <c r="AX129" s="13" t="s">
        <v>71</v>
      </c>
      <c r="AY129" s="243" t="s">
        <v>144</v>
      </c>
    </row>
    <row r="130" s="13" customFormat="1">
      <c r="A130" s="13"/>
      <c r="B130" s="233"/>
      <c r="C130" s="234"/>
      <c r="D130" s="235" t="s">
        <v>155</v>
      </c>
      <c r="E130" s="236" t="s">
        <v>19</v>
      </c>
      <c r="F130" s="237" t="s">
        <v>1153</v>
      </c>
      <c r="G130" s="234"/>
      <c r="H130" s="236" t="s">
        <v>19</v>
      </c>
      <c r="I130" s="238"/>
      <c r="J130" s="234"/>
      <c r="K130" s="234"/>
      <c r="L130" s="239"/>
      <c r="M130" s="240"/>
      <c r="N130" s="241"/>
      <c r="O130" s="241"/>
      <c r="P130" s="241"/>
      <c r="Q130" s="241"/>
      <c r="R130" s="241"/>
      <c r="S130" s="241"/>
      <c r="T130" s="242"/>
      <c r="U130" s="13"/>
      <c r="V130" s="13"/>
      <c r="W130" s="13"/>
      <c r="X130" s="13"/>
      <c r="Y130" s="13"/>
      <c r="Z130" s="13"/>
      <c r="AA130" s="13"/>
      <c r="AB130" s="13"/>
      <c r="AC130" s="13"/>
      <c r="AD130" s="13"/>
      <c r="AE130" s="13"/>
      <c r="AT130" s="243" t="s">
        <v>155</v>
      </c>
      <c r="AU130" s="243" t="s">
        <v>80</v>
      </c>
      <c r="AV130" s="13" t="s">
        <v>78</v>
      </c>
      <c r="AW130" s="13" t="s">
        <v>32</v>
      </c>
      <c r="AX130" s="13" t="s">
        <v>71</v>
      </c>
      <c r="AY130" s="243" t="s">
        <v>144</v>
      </c>
    </row>
    <row r="131" s="13" customFormat="1">
      <c r="A131" s="13"/>
      <c r="B131" s="233"/>
      <c r="C131" s="234"/>
      <c r="D131" s="235" t="s">
        <v>155</v>
      </c>
      <c r="E131" s="236" t="s">
        <v>19</v>
      </c>
      <c r="F131" s="237" t="s">
        <v>1154</v>
      </c>
      <c r="G131" s="234"/>
      <c r="H131" s="236" t="s">
        <v>19</v>
      </c>
      <c r="I131" s="238"/>
      <c r="J131" s="234"/>
      <c r="K131" s="234"/>
      <c r="L131" s="239"/>
      <c r="M131" s="240"/>
      <c r="N131" s="241"/>
      <c r="O131" s="241"/>
      <c r="P131" s="241"/>
      <c r="Q131" s="241"/>
      <c r="R131" s="241"/>
      <c r="S131" s="241"/>
      <c r="T131" s="242"/>
      <c r="U131" s="13"/>
      <c r="V131" s="13"/>
      <c r="W131" s="13"/>
      <c r="X131" s="13"/>
      <c r="Y131" s="13"/>
      <c r="Z131" s="13"/>
      <c r="AA131" s="13"/>
      <c r="AB131" s="13"/>
      <c r="AC131" s="13"/>
      <c r="AD131" s="13"/>
      <c r="AE131" s="13"/>
      <c r="AT131" s="243" t="s">
        <v>155</v>
      </c>
      <c r="AU131" s="243" t="s">
        <v>80</v>
      </c>
      <c r="AV131" s="13" t="s">
        <v>78</v>
      </c>
      <c r="AW131" s="13" t="s">
        <v>32</v>
      </c>
      <c r="AX131" s="13" t="s">
        <v>71</v>
      </c>
      <c r="AY131" s="243" t="s">
        <v>144</v>
      </c>
    </row>
    <row r="132" s="13" customFormat="1">
      <c r="A132" s="13"/>
      <c r="B132" s="233"/>
      <c r="C132" s="234"/>
      <c r="D132" s="235" t="s">
        <v>155</v>
      </c>
      <c r="E132" s="236" t="s">
        <v>19</v>
      </c>
      <c r="F132" s="237" t="s">
        <v>1155</v>
      </c>
      <c r="G132" s="234"/>
      <c r="H132" s="236" t="s">
        <v>19</v>
      </c>
      <c r="I132" s="238"/>
      <c r="J132" s="234"/>
      <c r="K132" s="234"/>
      <c r="L132" s="239"/>
      <c r="M132" s="240"/>
      <c r="N132" s="241"/>
      <c r="O132" s="241"/>
      <c r="P132" s="241"/>
      <c r="Q132" s="241"/>
      <c r="R132" s="241"/>
      <c r="S132" s="241"/>
      <c r="T132" s="242"/>
      <c r="U132" s="13"/>
      <c r="V132" s="13"/>
      <c r="W132" s="13"/>
      <c r="X132" s="13"/>
      <c r="Y132" s="13"/>
      <c r="Z132" s="13"/>
      <c r="AA132" s="13"/>
      <c r="AB132" s="13"/>
      <c r="AC132" s="13"/>
      <c r="AD132" s="13"/>
      <c r="AE132" s="13"/>
      <c r="AT132" s="243" t="s">
        <v>155</v>
      </c>
      <c r="AU132" s="243" t="s">
        <v>80</v>
      </c>
      <c r="AV132" s="13" t="s">
        <v>78</v>
      </c>
      <c r="AW132" s="13" t="s">
        <v>32</v>
      </c>
      <c r="AX132" s="13" t="s">
        <v>71</v>
      </c>
      <c r="AY132" s="243" t="s">
        <v>144</v>
      </c>
    </row>
    <row r="133" s="13" customFormat="1">
      <c r="A133" s="13"/>
      <c r="B133" s="233"/>
      <c r="C133" s="234"/>
      <c r="D133" s="235" t="s">
        <v>155</v>
      </c>
      <c r="E133" s="236" t="s">
        <v>19</v>
      </c>
      <c r="F133" s="237" t="s">
        <v>1156</v>
      </c>
      <c r="G133" s="234"/>
      <c r="H133" s="236" t="s">
        <v>19</v>
      </c>
      <c r="I133" s="238"/>
      <c r="J133" s="234"/>
      <c r="K133" s="234"/>
      <c r="L133" s="239"/>
      <c r="M133" s="240"/>
      <c r="N133" s="241"/>
      <c r="O133" s="241"/>
      <c r="P133" s="241"/>
      <c r="Q133" s="241"/>
      <c r="R133" s="241"/>
      <c r="S133" s="241"/>
      <c r="T133" s="242"/>
      <c r="U133" s="13"/>
      <c r="V133" s="13"/>
      <c r="W133" s="13"/>
      <c r="X133" s="13"/>
      <c r="Y133" s="13"/>
      <c r="Z133" s="13"/>
      <c r="AA133" s="13"/>
      <c r="AB133" s="13"/>
      <c r="AC133" s="13"/>
      <c r="AD133" s="13"/>
      <c r="AE133" s="13"/>
      <c r="AT133" s="243" t="s">
        <v>155</v>
      </c>
      <c r="AU133" s="243" t="s">
        <v>80</v>
      </c>
      <c r="AV133" s="13" t="s">
        <v>78</v>
      </c>
      <c r="AW133" s="13" t="s">
        <v>32</v>
      </c>
      <c r="AX133" s="13" t="s">
        <v>71</v>
      </c>
      <c r="AY133" s="243" t="s">
        <v>144</v>
      </c>
    </row>
    <row r="134" s="16" customFormat="1">
      <c r="A134" s="16"/>
      <c r="B134" s="266"/>
      <c r="C134" s="267"/>
      <c r="D134" s="235" t="s">
        <v>155</v>
      </c>
      <c r="E134" s="268" t="s">
        <v>19</v>
      </c>
      <c r="F134" s="269" t="s">
        <v>202</v>
      </c>
      <c r="G134" s="267"/>
      <c r="H134" s="270">
        <v>1</v>
      </c>
      <c r="I134" s="271"/>
      <c r="J134" s="267"/>
      <c r="K134" s="267"/>
      <c r="L134" s="272"/>
      <c r="M134" s="273"/>
      <c r="N134" s="274"/>
      <c r="O134" s="274"/>
      <c r="P134" s="274"/>
      <c r="Q134" s="274"/>
      <c r="R134" s="274"/>
      <c r="S134" s="274"/>
      <c r="T134" s="275"/>
      <c r="U134" s="16"/>
      <c r="V134" s="16"/>
      <c r="W134" s="16"/>
      <c r="X134" s="16"/>
      <c r="Y134" s="16"/>
      <c r="Z134" s="16"/>
      <c r="AA134" s="16"/>
      <c r="AB134" s="16"/>
      <c r="AC134" s="16"/>
      <c r="AD134" s="16"/>
      <c r="AE134" s="16"/>
      <c r="AT134" s="276" t="s">
        <v>155</v>
      </c>
      <c r="AU134" s="276" t="s">
        <v>80</v>
      </c>
      <c r="AV134" s="16" t="s">
        <v>151</v>
      </c>
      <c r="AW134" s="16" t="s">
        <v>32</v>
      </c>
      <c r="AX134" s="16" t="s">
        <v>78</v>
      </c>
      <c r="AY134" s="276" t="s">
        <v>144</v>
      </c>
    </row>
    <row r="135" s="12" customFormat="1" ht="22.8" customHeight="1">
      <c r="A135" s="12"/>
      <c r="B135" s="199"/>
      <c r="C135" s="200"/>
      <c r="D135" s="201" t="s">
        <v>70</v>
      </c>
      <c r="E135" s="213" t="s">
        <v>1157</v>
      </c>
      <c r="F135" s="213" t="s">
        <v>1158</v>
      </c>
      <c r="G135" s="200"/>
      <c r="H135" s="200"/>
      <c r="I135" s="203"/>
      <c r="J135" s="214">
        <f>BK135</f>
        <v>0</v>
      </c>
      <c r="K135" s="200"/>
      <c r="L135" s="205"/>
      <c r="M135" s="206"/>
      <c r="N135" s="207"/>
      <c r="O135" s="207"/>
      <c r="P135" s="208">
        <f>SUM(P136:P143)</f>
        <v>0</v>
      </c>
      <c r="Q135" s="207"/>
      <c r="R135" s="208">
        <f>SUM(R136:R143)</f>
        <v>0</v>
      </c>
      <c r="S135" s="207"/>
      <c r="T135" s="209">
        <f>SUM(T136:T143)</f>
        <v>0</v>
      </c>
      <c r="U135" s="12"/>
      <c r="V135" s="12"/>
      <c r="W135" s="12"/>
      <c r="X135" s="12"/>
      <c r="Y135" s="12"/>
      <c r="Z135" s="12"/>
      <c r="AA135" s="12"/>
      <c r="AB135" s="12"/>
      <c r="AC135" s="12"/>
      <c r="AD135" s="12"/>
      <c r="AE135" s="12"/>
      <c r="AR135" s="210" t="s">
        <v>174</v>
      </c>
      <c r="AT135" s="211" t="s">
        <v>70</v>
      </c>
      <c r="AU135" s="211" t="s">
        <v>78</v>
      </c>
      <c r="AY135" s="210" t="s">
        <v>144</v>
      </c>
      <c r="BK135" s="212">
        <f>SUM(BK136:BK143)</f>
        <v>0</v>
      </c>
    </row>
    <row r="136" s="2" customFormat="1" ht="16.5" customHeight="1">
      <c r="A136" s="40"/>
      <c r="B136" s="41"/>
      <c r="C136" s="215" t="s">
        <v>203</v>
      </c>
      <c r="D136" s="215" t="s">
        <v>146</v>
      </c>
      <c r="E136" s="216" t="s">
        <v>1159</v>
      </c>
      <c r="F136" s="217" t="s">
        <v>1158</v>
      </c>
      <c r="G136" s="218" t="s">
        <v>1098</v>
      </c>
      <c r="H136" s="219">
        <v>1</v>
      </c>
      <c r="I136" s="220"/>
      <c r="J136" s="221">
        <f>ROUND(I136*H136,2)</f>
        <v>0</v>
      </c>
      <c r="K136" s="217" t="s">
        <v>150</v>
      </c>
      <c r="L136" s="46"/>
      <c r="M136" s="222" t="s">
        <v>19</v>
      </c>
      <c r="N136" s="223" t="s">
        <v>42</v>
      </c>
      <c r="O136" s="86"/>
      <c r="P136" s="224">
        <f>O136*H136</f>
        <v>0</v>
      </c>
      <c r="Q136" s="224">
        <v>0</v>
      </c>
      <c r="R136" s="224">
        <f>Q136*H136</f>
        <v>0</v>
      </c>
      <c r="S136" s="224">
        <v>0</v>
      </c>
      <c r="T136" s="225">
        <f>S136*H136</f>
        <v>0</v>
      </c>
      <c r="U136" s="40"/>
      <c r="V136" s="40"/>
      <c r="W136" s="40"/>
      <c r="X136" s="40"/>
      <c r="Y136" s="40"/>
      <c r="Z136" s="40"/>
      <c r="AA136" s="40"/>
      <c r="AB136" s="40"/>
      <c r="AC136" s="40"/>
      <c r="AD136" s="40"/>
      <c r="AE136" s="40"/>
      <c r="AR136" s="226" t="s">
        <v>1099</v>
      </c>
      <c r="AT136" s="226" t="s">
        <v>146</v>
      </c>
      <c r="AU136" s="226" t="s">
        <v>80</v>
      </c>
      <c r="AY136" s="19" t="s">
        <v>144</v>
      </c>
      <c r="BE136" s="227">
        <f>IF(N136="základní",J136,0)</f>
        <v>0</v>
      </c>
      <c r="BF136" s="227">
        <f>IF(N136="snížená",J136,0)</f>
        <v>0</v>
      </c>
      <c r="BG136" s="227">
        <f>IF(N136="zákl. přenesená",J136,0)</f>
        <v>0</v>
      </c>
      <c r="BH136" s="227">
        <f>IF(N136="sníž. přenesená",J136,0)</f>
        <v>0</v>
      </c>
      <c r="BI136" s="227">
        <f>IF(N136="nulová",J136,0)</f>
        <v>0</v>
      </c>
      <c r="BJ136" s="19" t="s">
        <v>78</v>
      </c>
      <c r="BK136" s="227">
        <f>ROUND(I136*H136,2)</f>
        <v>0</v>
      </c>
      <c r="BL136" s="19" t="s">
        <v>1099</v>
      </c>
      <c r="BM136" s="226" t="s">
        <v>1160</v>
      </c>
    </row>
    <row r="137" s="2" customFormat="1">
      <c r="A137" s="40"/>
      <c r="B137" s="41"/>
      <c r="C137" s="42"/>
      <c r="D137" s="228" t="s">
        <v>153</v>
      </c>
      <c r="E137" s="42"/>
      <c r="F137" s="229" t="s">
        <v>1161</v>
      </c>
      <c r="G137" s="42"/>
      <c r="H137" s="42"/>
      <c r="I137" s="230"/>
      <c r="J137" s="42"/>
      <c r="K137" s="42"/>
      <c r="L137" s="46"/>
      <c r="M137" s="231"/>
      <c r="N137" s="232"/>
      <c r="O137" s="86"/>
      <c r="P137" s="86"/>
      <c r="Q137" s="86"/>
      <c r="R137" s="86"/>
      <c r="S137" s="86"/>
      <c r="T137" s="87"/>
      <c r="U137" s="40"/>
      <c r="V137" s="40"/>
      <c r="W137" s="40"/>
      <c r="X137" s="40"/>
      <c r="Y137" s="40"/>
      <c r="Z137" s="40"/>
      <c r="AA137" s="40"/>
      <c r="AB137" s="40"/>
      <c r="AC137" s="40"/>
      <c r="AD137" s="40"/>
      <c r="AE137" s="40"/>
      <c r="AT137" s="19" t="s">
        <v>153</v>
      </c>
      <c r="AU137" s="19" t="s">
        <v>80</v>
      </c>
    </row>
    <row r="138" s="13" customFormat="1">
      <c r="A138" s="13"/>
      <c r="B138" s="233"/>
      <c r="C138" s="234"/>
      <c r="D138" s="235" t="s">
        <v>155</v>
      </c>
      <c r="E138" s="236" t="s">
        <v>19</v>
      </c>
      <c r="F138" s="237" t="s">
        <v>1162</v>
      </c>
      <c r="G138" s="234"/>
      <c r="H138" s="236" t="s">
        <v>19</v>
      </c>
      <c r="I138" s="238"/>
      <c r="J138" s="234"/>
      <c r="K138" s="234"/>
      <c r="L138" s="239"/>
      <c r="M138" s="240"/>
      <c r="N138" s="241"/>
      <c r="O138" s="241"/>
      <c r="P138" s="241"/>
      <c r="Q138" s="241"/>
      <c r="R138" s="241"/>
      <c r="S138" s="241"/>
      <c r="T138" s="242"/>
      <c r="U138" s="13"/>
      <c r="V138" s="13"/>
      <c r="W138" s="13"/>
      <c r="X138" s="13"/>
      <c r="Y138" s="13"/>
      <c r="Z138" s="13"/>
      <c r="AA138" s="13"/>
      <c r="AB138" s="13"/>
      <c r="AC138" s="13"/>
      <c r="AD138" s="13"/>
      <c r="AE138" s="13"/>
      <c r="AT138" s="243" t="s">
        <v>155</v>
      </c>
      <c r="AU138" s="243" t="s">
        <v>80</v>
      </c>
      <c r="AV138" s="13" t="s">
        <v>78</v>
      </c>
      <c r="AW138" s="13" t="s">
        <v>32</v>
      </c>
      <c r="AX138" s="13" t="s">
        <v>71</v>
      </c>
      <c r="AY138" s="243" t="s">
        <v>144</v>
      </c>
    </row>
    <row r="139" s="13" customFormat="1">
      <c r="A139" s="13"/>
      <c r="B139" s="233"/>
      <c r="C139" s="234"/>
      <c r="D139" s="235" t="s">
        <v>155</v>
      </c>
      <c r="E139" s="236" t="s">
        <v>19</v>
      </c>
      <c r="F139" s="237" t="s">
        <v>1163</v>
      </c>
      <c r="G139" s="234"/>
      <c r="H139" s="236" t="s">
        <v>19</v>
      </c>
      <c r="I139" s="238"/>
      <c r="J139" s="234"/>
      <c r="K139" s="234"/>
      <c r="L139" s="239"/>
      <c r="M139" s="240"/>
      <c r="N139" s="241"/>
      <c r="O139" s="241"/>
      <c r="P139" s="241"/>
      <c r="Q139" s="241"/>
      <c r="R139" s="241"/>
      <c r="S139" s="241"/>
      <c r="T139" s="242"/>
      <c r="U139" s="13"/>
      <c r="V139" s="13"/>
      <c r="W139" s="13"/>
      <c r="X139" s="13"/>
      <c r="Y139" s="13"/>
      <c r="Z139" s="13"/>
      <c r="AA139" s="13"/>
      <c r="AB139" s="13"/>
      <c r="AC139" s="13"/>
      <c r="AD139" s="13"/>
      <c r="AE139" s="13"/>
      <c r="AT139" s="243" t="s">
        <v>155</v>
      </c>
      <c r="AU139" s="243" t="s">
        <v>80</v>
      </c>
      <c r="AV139" s="13" t="s">
        <v>78</v>
      </c>
      <c r="AW139" s="13" t="s">
        <v>32</v>
      </c>
      <c r="AX139" s="13" t="s">
        <v>71</v>
      </c>
      <c r="AY139" s="243" t="s">
        <v>144</v>
      </c>
    </row>
    <row r="140" s="14" customFormat="1">
      <c r="A140" s="14"/>
      <c r="B140" s="244"/>
      <c r="C140" s="245"/>
      <c r="D140" s="235" t="s">
        <v>155</v>
      </c>
      <c r="E140" s="246" t="s">
        <v>19</v>
      </c>
      <c r="F140" s="247" t="s">
        <v>78</v>
      </c>
      <c r="G140" s="245"/>
      <c r="H140" s="248">
        <v>1</v>
      </c>
      <c r="I140" s="249"/>
      <c r="J140" s="245"/>
      <c r="K140" s="245"/>
      <c r="L140" s="250"/>
      <c r="M140" s="251"/>
      <c r="N140" s="252"/>
      <c r="O140" s="252"/>
      <c r="P140" s="252"/>
      <c r="Q140" s="252"/>
      <c r="R140" s="252"/>
      <c r="S140" s="252"/>
      <c r="T140" s="253"/>
      <c r="U140" s="14"/>
      <c r="V140" s="14"/>
      <c r="W140" s="14"/>
      <c r="X140" s="14"/>
      <c r="Y140" s="14"/>
      <c r="Z140" s="14"/>
      <c r="AA140" s="14"/>
      <c r="AB140" s="14"/>
      <c r="AC140" s="14"/>
      <c r="AD140" s="14"/>
      <c r="AE140" s="14"/>
      <c r="AT140" s="254" t="s">
        <v>155</v>
      </c>
      <c r="AU140" s="254" t="s">
        <v>80</v>
      </c>
      <c r="AV140" s="14" t="s">
        <v>80</v>
      </c>
      <c r="AW140" s="14" t="s">
        <v>32</v>
      </c>
      <c r="AX140" s="14" t="s">
        <v>78</v>
      </c>
      <c r="AY140" s="254" t="s">
        <v>144</v>
      </c>
    </row>
    <row r="141" s="2" customFormat="1" ht="16.5" customHeight="1">
      <c r="A141" s="40"/>
      <c r="B141" s="41"/>
      <c r="C141" s="215" t="s">
        <v>212</v>
      </c>
      <c r="D141" s="215" t="s">
        <v>146</v>
      </c>
      <c r="E141" s="216" t="s">
        <v>1164</v>
      </c>
      <c r="F141" s="217" t="s">
        <v>1165</v>
      </c>
      <c r="G141" s="218" t="s">
        <v>1098</v>
      </c>
      <c r="H141" s="219">
        <v>1</v>
      </c>
      <c r="I141" s="220"/>
      <c r="J141" s="221">
        <f>ROUND(I141*H141,2)</f>
        <v>0</v>
      </c>
      <c r="K141" s="217" t="s">
        <v>150</v>
      </c>
      <c r="L141" s="46"/>
      <c r="M141" s="222" t="s">
        <v>19</v>
      </c>
      <c r="N141" s="223" t="s">
        <v>42</v>
      </c>
      <c r="O141" s="86"/>
      <c r="P141" s="224">
        <f>O141*H141</f>
        <v>0</v>
      </c>
      <c r="Q141" s="224">
        <v>0</v>
      </c>
      <c r="R141" s="224">
        <f>Q141*H141</f>
        <v>0</v>
      </c>
      <c r="S141" s="224">
        <v>0</v>
      </c>
      <c r="T141" s="225">
        <f>S141*H141</f>
        <v>0</v>
      </c>
      <c r="U141" s="40"/>
      <c r="V141" s="40"/>
      <c r="W141" s="40"/>
      <c r="X141" s="40"/>
      <c r="Y141" s="40"/>
      <c r="Z141" s="40"/>
      <c r="AA141" s="40"/>
      <c r="AB141" s="40"/>
      <c r="AC141" s="40"/>
      <c r="AD141" s="40"/>
      <c r="AE141" s="40"/>
      <c r="AR141" s="226" t="s">
        <v>1099</v>
      </c>
      <c r="AT141" s="226" t="s">
        <v>146</v>
      </c>
      <c r="AU141" s="226" t="s">
        <v>80</v>
      </c>
      <c r="AY141" s="19" t="s">
        <v>144</v>
      </c>
      <c r="BE141" s="227">
        <f>IF(N141="základní",J141,0)</f>
        <v>0</v>
      </c>
      <c r="BF141" s="227">
        <f>IF(N141="snížená",J141,0)</f>
        <v>0</v>
      </c>
      <c r="BG141" s="227">
        <f>IF(N141="zákl. přenesená",J141,0)</f>
        <v>0</v>
      </c>
      <c r="BH141" s="227">
        <f>IF(N141="sníž. přenesená",J141,0)</f>
        <v>0</v>
      </c>
      <c r="BI141" s="227">
        <f>IF(N141="nulová",J141,0)</f>
        <v>0</v>
      </c>
      <c r="BJ141" s="19" t="s">
        <v>78</v>
      </c>
      <c r="BK141" s="227">
        <f>ROUND(I141*H141,2)</f>
        <v>0</v>
      </c>
      <c r="BL141" s="19" t="s">
        <v>1099</v>
      </c>
      <c r="BM141" s="226" t="s">
        <v>1166</v>
      </c>
    </row>
    <row r="142" s="2" customFormat="1">
      <c r="A142" s="40"/>
      <c r="B142" s="41"/>
      <c r="C142" s="42"/>
      <c r="D142" s="228" t="s">
        <v>153</v>
      </c>
      <c r="E142" s="42"/>
      <c r="F142" s="229" t="s">
        <v>1167</v>
      </c>
      <c r="G142" s="42"/>
      <c r="H142" s="42"/>
      <c r="I142" s="230"/>
      <c r="J142" s="42"/>
      <c r="K142" s="42"/>
      <c r="L142" s="46"/>
      <c r="M142" s="231"/>
      <c r="N142" s="232"/>
      <c r="O142" s="86"/>
      <c r="P142" s="86"/>
      <c r="Q142" s="86"/>
      <c r="R142" s="86"/>
      <c r="S142" s="86"/>
      <c r="T142" s="87"/>
      <c r="U142" s="40"/>
      <c r="V142" s="40"/>
      <c r="W142" s="40"/>
      <c r="X142" s="40"/>
      <c r="Y142" s="40"/>
      <c r="Z142" s="40"/>
      <c r="AA142" s="40"/>
      <c r="AB142" s="40"/>
      <c r="AC142" s="40"/>
      <c r="AD142" s="40"/>
      <c r="AE142" s="40"/>
      <c r="AT142" s="19" t="s">
        <v>153</v>
      </c>
      <c r="AU142" s="19" t="s">
        <v>80</v>
      </c>
    </row>
    <row r="143" s="14" customFormat="1">
      <c r="A143" s="14"/>
      <c r="B143" s="244"/>
      <c r="C143" s="245"/>
      <c r="D143" s="235" t="s">
        <v>155</v>
      </c>
      <c r="E143" s="246" t="s">
        <v>19</v>
      </c>
      <c r="F143" s="247" t="s">
        <v>1168</v>
      </c>
      <c r="G143" s="245"/>
      <c r="H143" s="248">
        <v>1</v>
      </c>
      <c r="I143" s="249"/>
      <c r="J143" s="245"/>
      <c r="K143" s="245"/>
      <c r="L143" s="250"/>
      <c r="M143" s="295"/>
      <c r="N143" s="296"/>
      <c r="O143" s="296"/>
      <c r="P143" s="296"/>
      <c r="Q143" s="296"/>
      <c r="R143" s="296"/>
      <c r="S143" s="296"/>
      <c r="T143" s="297"/>
      <c r="U143" s="14"/>
      <c r="V143" s="14"/>
      <c r="W143" s="14"/>
      <c r="X143" s="14"/>
      <c r="Y143" s="14"/>
      <c r="Z143" s="14"/>
      <c r="AA143" s="14"/>
      <c r="AB143" s="14"/>
      <c r="AC143" s="14"/>
      <c r="AD143" s="14"/>
      <c r="AE143" s="14"/>
      <c r="AT143" s="254" t="s">
        <v>155</v>
      </c>
      <c r="AU143" s="254" t="s">
        <v>80</v>
      </c>
      <c r="AV143" s="14" t="s">
        <v>80</v>
      </c>
      <c r="AW143" s="14" t="s">
        <v>32</v>
      </c>
      <c r="AX143" s="14" t="s">
        <v>78</v>
      </c>
      <c r="AY143" s="254" t="s">
        <v>144</v>
      </c>
    </row>
    <row r="144" s="2" customFormat="1" ht="6.96" customHeight="1">
      <c r="A144" s="40"/>
      <c r="B144" s="61"/>
      <c r="C144" s="62"/>
      <c r="D144" s="62"/>
      <c r="E144" s="62"/>
      <c r="F144" s="62"/>
      <c r="G144" s="62"/>
      <c r="H144" s="62"/>
      <c r="I144" s="62"/>
      <c r="J144" s="62"/>
      <c r="K144" s="62"/>
      <c r="L144" s="46"/>
      <c r="M144" s="40"/>
      <c r="O144" s="40"/>
      <c r="P144" s="40"/>
      <c r="Q144" s="40"/>
      <c r="R144" s="40"/>
      <c r="S144" s="40"/>
      <c r="T144" s="40"/>
      <c r="U144" s="40"/>
      <c r="V144" s="40"/>
      <c r="W144" s="40"/>
      <c r="X144" s="40"/>
      <c r="Y144" s="40"/>
      <c r="Z144" s="40"/>
      <c r="AA144" s="40"/>
      <c r="AB144" s="40"/>
      <c r="AC144" s="40"/>
      <c r="AD144" s="40"/>
      <c r="AE144" s="40"/>
    </row>
  </sheetData>
  <sheetProtection sheet="1" autoFilter="0" formatColumns="0" formatRows="0" objects="1" scenarios="1" spinCount="100000" saltValue="GYBmTOCnNyhgAZnUJTjp7RlWkIoasD/9EUcj0J2wM6SK774BGhsQ0vvHrP3YfDjfShqjHQWHAnLzGyA+xwbVBg==" hashValue="ugQIzbGkvB2dWxgYSxtVgRFdhp3FrL1eelV250M2AG4oTI0sYeU/Ywc43/SAabTSzS01MtZJqD5nN9F68RulIQ==" algorithmName="SHA-512" password="CC35"/>
  <autoFilter ref="C83:K143"/>
  <mergeCells count="9">
    <mergeCell ref="E7:H7"/>
    <mergeCell ref="E9:H9"/>
    <mergeCell ref="E18:H18"/>
    <mergeCell ref="E27:H27"/>
    <mergeCell ref="E48:H48"/>
    <mergeCell ref="E50:H50"/>
    <mergeCell ref="E74:H74"/>
    <mergeCell ref="E76:H76"/>
    <mergeCell ref="L2:V2"/>
  </mergeCells>
  <hyperlinks>
    <hyperlink ref="F88" r:id="rId1" display="https://podminky.urs.cz/item/CS_URS_2022_01/011002000"/>
    <hyperlink ref="F91" r:id="rId2" display="https://podminky.urs.cz/item/CS_URS_2022_01/013203000"/>
    <hyperlink ref="F96" r:id="rId3" display="https://podminky.urs.cz/item/CS_URS_2022_01/013254000"/>
    <hyperlink ref="F99" r:id="rId4" display="https://podminky.urs.cz/item/CS_URS_2022_01/030001000"/>
    <hyperlink ref="F116" r:id="rId5" display="https://podminky.urs.cz/item/CS_URS_2022_01/043002000"/>
    <hyperlink ref="F121" r:id="rId6" display="https://podminky.urs.cz/item/CS_URS_2022_01/045002000"/>
    <hyperlink ref="F137" r:id="rId7" display="https://podminky.urs.cz/item/CS_URS_2022_01/070001000"/>
    <hyperlink ref="F142" r:id="rId8" display="https://podminky.urs.cz/item/CS_URS_2022_01/071103000"/>
  </hyperlinks>
  <pageMargins left="0.39375" right="0.39375" top="0.39375" bottom="0.39375" header="0" footer="0"/>
  <pageSetup paperSize="9" orientation="portrait" blackAndWhite="1" fitToHeight="100"/>
  <headerFooter>
    <oddFooter>&amp;CStrana &amp;P z &amp;N</oddFooter>
  </headerFooter>
  <drawing r:id="rId9"/>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75.83203"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41"/>
      <c r="C3" s="142"/>
      <c r="D3" s="142"/>
      <c r="E3" s="142"/>
      <c r="F3" s="142"/>
      <c r="G3" s="142"/>
      <c r="H3" s="22"/>
    </row>
    <row r="4" s="1" customFormat="1" ht="24.96" customHeight="1">
      <c r="B4" s="22"/>
      <c r="C4" s="143" t="s">
        <v>1169</v>
      </c>
      <c r="H4" s="22"/>
    </row>
    <row r="5" s="1" customFormat="1" ht="12" customHeight="1">
      <c r="B5" s="22"/>
      <c r="C5" s="298" t="s">
        <v>13</v>
      </c>
      <c r="D5" s="152" t="s">
        <v>14</v>
      </c>
      <c r="E5" s="1"/>
      <c r="F5" s="1"/>
      <c r="H5" s="22"/>
    </row>
    <row r="6" s="1" customFormat="1" ht="36.96" customHeight="1">
      <c r="B6" s="22"/>
      <c r="C6" s="299" t="s">
        <v>16</v>
      </c>
      <c r="D6" s="300" t="s">
        <v>17</v>
      </c>
      <c r="E6" s="1"/>
      <c r="F6" s="1"/>
      <c r="H6" s="22"/>
    </row>
    <row r="7" s="1" customFormat="1" ht="16.5" customHeight="1">
      <c r="B7" s="22"/>
      <c r="C7" s="145" t="s">
        <v>23</v>
      </c>
      <c r="D7" s="149" t="str">
        <f>'Rekapitulace stavby'!AN8</f>
        <v>14. 8. 2022</v>
      </c>
      <c r="H7" s="22"/>
    </row>
    <row r="8" s="2" customFormat="1" ht="10.8" customHeight="1">
      <c r="A8" s="40"/>
      <c r="B8" s="46"/>
      <c r="C8" s="40"/>
      <c r="D8" s="40"/>
      <c r="E8" s="40"/>
      <c r="F8" s="40"/>
      <c r="G8" s="40"/>
      <c r="H8" s="46"/>
    </row>
    <row r="9" s="11" customFormat="1" ht="29.28" customHeight="1">
      <c r="A9" s="188"/>
      <c r="B9" s="301"/>
      <c r="C9" s="302" t="s">
        <v>52</v>
      </c>
      <c r="D9" s="303" t="s">
        <v>53</v>
      </c>
      <c r="E9" s="303" t="s">
        <v>131</v>
      </c>
      <c r="F9" s="304" t="s">
        <v>1170</v>
      </c>
      <c r="G9" s="188"/>
      <c r="H9" s="301"/>
    </row>
    <row r="10" s="2" customFormat="1" ht="26.4" customHeight="1">
      <c r="A10" s="40"/>
      <c r="B10" s="46"/>
      <c r="C10" s="305" t="s">
        <v>1171</v>
      </c>
      <c r="D10" s="305" t="s">
        <v>83</v>
      </c>
      <c r="E10" s="40"/>
      <c r="F10" s="40"/>
      <c r="G10" s="40"/>
      <c r="H10" s="46"/>
    </row>
    <row r="11" s="2" customFormat="1" ht="16.8" customHeight="1">
      <c r="A11" s="40"/>
      <c r="B11" s="46"/>
      <c r="C11" s="306" t="s">
        <v>48</v>
      </c>
      <c r="D11" s="307" t="s">
        <v>95</v>
      </c>
      <c r="E11" s="308" t="s">
        <v>96</v>
      </c>
      <c r="F11" s="309">
        <v>10.691000000000001</v>
      </c>
      <c r="G11" s="40"/>
      <c r="H11" s="46"/>
    </row>
    <row r="12" s="2" customFormat="1">
      <c r="A12" s="40"/>
      <c r="B12" s="46"/>
      <c r="C12" s="310" t="s">
        <v>19</v>
      </c>
      <c r="D12" s="310" t="s">
        <v>184</v>
      </c>
      <c r="E12" s="19" t="s">
        <v>19</v>
      </c>
      <c r="F12" s="311">
        <v>0</v>
      </c>
      <c r="G12" s="40"/>
      <c r="H12" s="46"/>
    </row>
    <row r="13" s="2" customFormat="1" ht="16.8" customHeight="1">
      <c r="A13" s="40"/>
      <c r="B13" s="46"/>
      <c r="C13" s="310" t="s">
        <v>19</v>
      </c>
      <c r="D13" s="310" t="s">
        <v>185</v>
      </c>
      <c r="E13" s="19" t="s">
        <v>19</v>
      </c>
      <c r="F13" s="311">
        <v>0</v>
      </c>
      <c r="G13" s="40"/>
      <c r="H13" s="46"/>
    </row>
    <row r="14" s="2" customFormat="1" ht="16.8" customHeight="1">
      <c r="A14" s="40"/>
      <c r="B14" s="46"/>
      <c r="C14" s="310" t="s">
        <v>19</v>
      </c>
      <c r="D14" s="310" t="s">
        <v>19</v>
      </c>
      <c r="E14" s="19" t="s">
        <v>19</v>
      </c>
      <c r="F14" s="311">
        <v>0</v>
      </c>
      <c r="G14" s="40"/>
      <c r="H14" s="46"/>
    </row>
    <row r="15" s="2" customFormat="1">
      <c r="A15" s="40"/>
      <c r="B15" s="46"/>
      <c r="C15" s="310" t="s">
        <v>19</v>
      </c>
      <c r="D15" s="310" t="s">
        <v>186</v>
      </c>
      <c r="E15" s="19" t="s">
        <v>19</v>
      </c>
      <c r="F15" s="311">
        <v>0</v>
      </c>
      <c r="G15" s="40"/>
      <c r="H15" s="46"/>
    </row>
    <row r="16" s="2" customFormat="1" ht="16.8" customHeight="1">
      <c r="A16" s="40"/>
      <c r="B16" s="46"/>
      <c r="C16" s="310" t="s">
        <v>19</v>
      </c>
      <c r="D16" s="310" t="s">
        <v>187</v>
      </c>
      <c r="E16" s="19" t="s">
        <v>19</v>
      </c>
      <c r="F16" s="311">
        <v>0.78500000000000003</v>
      </c>
      <c r="G16" s="40"/>
      <c r="H16" s="46"/>
    </row>
    <row r="17" s="2" customFormat="1" ht="16.8" customHeight="1">
      <c r="A17" s="40"/>
      <c r="B17" s="46"/>
      <c r="C17" s="310" t="s">
        <v>19</v>
      </c>
      <c r="D17" s="310" t="s">
        <v>188</v>
      </c>
      <c r="E17" s="19" t="s">
        <v>19</v>
      </c>
      <c r="F17" s="311">
        <v>0.64200000000000002</v>
      </c>
      <c r="G17" s="40"/>
      <c r="H17" s="46"/>
    </row>
    <row r="18" s="2" customFormat="1" ht="16.8" customHeight="1">
      <c r="A18" s="40"/>
      <c r="B18" s="46"/>
      <c r="C18" s="310" t="s">
        <v>19</v>
      </c>
      <c r="D18" s="310" t="s">
        <v>19</v>
      </c>
      <c r="E18" s="19" t="s">
        <v>19</v>
      </c>
      <c r="F18" s="311">
        <v>0</v>
      </c>
      <c r="G18" s="40"/>
      <c r="H18" s="46"/>
    </row>
    <row r="19" s="2" customFormat="1" ht="16.8" customHeight="1">
      <c r="A19" s="40"/>
      <c r="B19" s="46"/>
      <c r="C19" s="310" t="s">
        <v>19</v>
      </c>
      <c r="D19" s="310" t="s">
        <v>190</v>
      </c>
      <c r="E19" s="19" t="s">
        <v>19</v>
      </c>
      <c r="F19" s="311">
        <v>0</v>
      </c>
      <c r="G19" s="40"/>
      <c r="H19" s="46"/>
    </row>
    <row r="20" s="2" customFormat="1" ht="16.8" customHeight="1">
      <c r="A20" s="40"/>
      <c r="B20" s="46"/>
      <c r="C20" s="310" t="s">
        <v>19</v>
      </c>
      <c r="D20" s="310" t="s">
        <v>191</v>
      </c>
      <c r="E20" s="19" t="s">
        <v>19</v>
      </c>
      <c r="F20" s="311">
        <v>0</v>
      </c>
      <c r="G20" s="40"/>
      <c r="H20" s="46"/>
    </row>
    <row r="21" s="2" customFormat="1" ht="16.8" customHeight="1">
      <c r="A21" s="40"/>
      <c r="B21" s="46"/>
      <c r="C21" s="310" t="s">
        <v>19</v>
      </c>
      <c r="D21" s="310" t="s">
        <v>192</v>
      </c>
      <c r="E21" s="19" t="s">
        <v>19</v>
      </c>
      <c r="F21" s="311">
        <v>0</v>
      </c>
      <c r="G21" s="40"/>
      <c r="H21" s="46"/>
    </row>
    <row r="22" s="2" customFormat="1" ht="16.8" customHeight="1">
      <c r="A22" s="40"/>
      <c r="B22" s="46"/>
      <c r="C22" s="310" t="s">
        <v>19</v>
      </c>
      <c r="D22" s="310" t="s">
        <v>193</v>
      </c>
      <c r="E22" s="19" t="s">
        <v>19</v>
      </c>
      <c r="F22" s="311">
        <v>1.0589999999999999</v>
      </c>
      <c r="G22" s="40"/>
      <c r="H22" s="46"/>
    </row>
    <row r="23" s="2" customFormat="1" ht="16.8" customHeight="1">
      <c r="A23" s="40"/>
      <c r="B23" s="46"/>
      <c r="C23" s="310" t="s">
        <v>19</v>
      </c>
      <c r="D23" s="310" t="s">
        <v>194</v>
      </c>
      <c r="E23" s="19" t="s">
        <v>19</v>
      </c>
      <c r="F23" s="311">
        <v>0</v>
      </c>
      <c r="G23" s="40"/>
      <c r="H23" s="46"/>
    </row>
    <row r="24" s="2" customFormat="1" ht="16.8" customHeight="1">
      <c r="A24" s="40"/>
      <c r="B24" s="46"/>
      <c r="C24" s="310" t="s">
        <v>19</v>
      </c>
      <c r="D24" s="310" t="s">
        <v>195</v>
      </c>
      <c r="E24" s="19" t="s">
        <v>19</v>
      </c>
      <c r="F24" s="311">
        <v>3.831</v>
      </c>
      <c r="G24" s="40"/>
      <c r="H24" s="46"/>
    </row>
    <row r="25" s="2" customFormat="1" ht="16.8" customHeight="1">
      <c r="A25" s="40"/>
      <c r="B25" s="46"/>
      <c r="C25" s="310" t="s">
        <v>19</v>
      </c>
      <c r="D25" s="310" t="s">
        <v>19</v>
      </c>
      <c r="E25" s="19" t="s">
        <v>19</v>
      </c>
      <c r="F25" s="311">
        <v>0</v>
      </c>
      <c r="G25" s="40"/>
      <c r="H25" s="46"/>
    </row>
    <row r="26" s="2" customFormat="1" ht="16.8" customHeight="1">
      <c r="A26" s="40"/>
      <c r="B26" s="46"/>
      <c r="C26" s="310" t="s">
        <v>19</v>
      </c>
      <c r="D26" s="310" t="s">
        <v>196</v>
      </c>
      <c r="E26" s="19" t="s">
        <v>19</v>
      </c>
      <c r="F26" s="311">
        <v>0</v>
      </c>
      <c r="G26" s="40"/>
      <c r="H26" s="46"/>
    </row>
    <row r="27" s="2" customFormat="1" ht="16.8" customHeight="1">
      <c r="A27" s="40"/>
      <c r="B27" s="46"/>
      <c r="C27" s="310" t="s">
        <v>19</v>
      </c>
      <c r="D27" s="310" t="s">
        <v>197</v>
      </c>
      <c r="E27" s="19" t="s">
        <v>19</v>
      </c>
      <c r="F27" s="311">
        <v>0</v>
      </c>
      <c r="G27" s="40"/>
      <c r="H27" s="46"/>
    </row>
    <row r="28" s="2" customFormat="1" ht="16.8" customHeight="1">
      <c r="A28" s="40"/>
      <c r="B28" s="46"/>
      <c r="C28" s="310" t="s">
        <v>19</v>
      </c>
      <c r="D28" s="310" t="s">
        <v>198</v>
      </c>
      <c r="E28" s="19" t="s">
        <v>19</v>
      </c>
      <c r="F28" s="311">
        <v>0</v>
      </c>
      <c r="G28" s="40"/>
      <c r="H28" s="46"/>
    </row>
    <row r="29" s="2" customFormat="1" ht="16.8" customHeight="1">
      <c r="A29" s="40"/>
      <c r="B29" s="46"/>
      <c r="C29" s="310" t="s">
        <v>19</v>
      </c>
      <c r="D29" s="310" t="s">
        <v>199</v>
      </c>
      <c r="E29" s="19" t="s">
        <v>19</v>
      </c>
      <c r="F29" s="311">
        <v>1.409</v>
      </c>
      <c r="G29" s="40"/>
      <c r="H29" s="46"/>
    </row>
    <row r="30" s="2" customFormat="1" ht="16.8" customHeight="1">
      <c r="A30" s="40"/>
      <c r="B30" s="46"/>
      <c r="C30" s="310" t="s">
        <v>19</v>
      </c>
      <c r="D30" s="310" t="s">
        <v>200</v>
      </c>
      <c r="E30" s="19" t="s">
        <v>19</v>
      </c>
      <c r="F30" s="311">
        <v>0.42899999999999999</v>
      </c>
      <c r="G30" s="40"/>
      <c r="H30" s="46"/>
    </row>
    <row r="31" s="2" customFormat="1" ht="16.8" customHeight="1">
      <c r="A31" s="40"/>
      <c r="B31" s="46"/>
      <c r="C31" s="310" t="s">
        <v>19</v>
      </c>
      <c r="D31" s="310" t="s">
        <v>201</v>
      </c>
      <c r="E31" s="19" t="s">
        <v>19</v>
      </c>
      <c r="F31" s="311">
        <v>2.536</v>
      </c>
      <c r="G31" s="40"/>
      <c r="H31" s="46"/>
    </row>
    <row r="32" s="2" customFormat="1" ht="16.8" customHeight="1">
      <c r="A32" s="40"/>
      <c r="B32" s="46"/>
      <c r="C32" s="310" t="s">
        <v>48</v>
      </c>
      <c r="D32" s="310" t="s">
        <v>202</v>
      </c>
      <c r="E32" s="19" t="s">
        <v>19</v>
      </c>
      <c r="F32" s="311">
        <v>10.691000000000001</v>
      </c>
      <c r="G32" s="40"/>
      <c r="H32" s="46"/>
    </row>
    <row r="33" s="2" customFormat="1" ht="16.8" customHeight="1">
      <c r="A33" s="40"/>
      <c r="B33" s="46"/>
      <c r="C33" s="312" t="s">
        <v>1172</v>
      </c>
      <c r="D33" s="40"/>
      <c r="E33" s="40"/>
      <c r="F33" s="40"/>
      <c r="G33" s="40"/>
      <c r="H33" s="46"/>
    </row>
    <row r="34" s="2" customFormat="1" ht="16.8" customHeight="1">
      <c r="A34" s="40"/>
      <c r="B34" s="46"/>
      <c r="C34" s="310" t="s">
        <v>180</v>
      </c>
      <c r="D34" s="310" t="s">
        <v>1173</v>
      </c>
      <c r="E34" s="19" t="s">
        <v>96</v>
      </c>
      <c r="F34" s="311">
        <v>10.691000000000001</v>
      </c>
      <c r="G34" s="40"/>
      <c r="H34" s="46"/>
    </row>
    <row r="35" s="2" customFormat="1" ht="16.8" customHeight="1">
      <c r="A35" s="40"/>
      <c r="B35" s="46"/>
      <c r="C35" s="310" t="s">
        <v>228</v>
      </c>
      <c r="D35" s="310" t="s">
        <v>1174</v>
      </c>
      <c r="E35" s="19" t="s">
        <v>96</v>
      </c>
      <c r="F35" s="311">
        <v>2.8999999999999999</v>
      </c>
      <c r="G35" s="40"/>
      <c r="H35" s="46"/>
    </row>
    <row r="36" s="2" customFormat="1" ht="16.8" customHeight="1">
      <c r="A36" s="40"/>
      <c r="B36" s="46"/>
      <c r="C36" s="306" t="s">
        <v>98</v>
      </c>
      <c r="D36" s="307" t="s">
        <v>99</v>
      </c>
      <c r="E36" s="308" t="s">
        <v>96</v>
      </c>
      <c r="F36" s="309">
        <v>7.7910000000000004</v>
      </c>
      <c r="G36" s="40"/>
      <c r="H36" s="46"/>
    </row>
    <row r="37" s="2" customFormat="1" ht="16.8" customHeight="1">
      <c r="A37" s="40"/>
      <c r="B37" s="46"/>
      <c r="C37" s="310" t="s">
        <v>19</v>
      </c>
      <c r="D37" s="310" t="s">
        <v>217</v>
      </c>
      <c r="E37" s="19" t="s">
        <v>19</v>
      </c>
      <c r="F37" s="311">
        <v>0</v>
      </c>
      <c r="G37" s="40"/>
      <c r="H37" s="46"/>
    </row>
    <row r="38" s="2" customFormat="1" ht="16.8" customHeight="1">
      <c r="A38" s="40"/>
      <c r="B38" s="46"/>
      <c r="C38" s="310" t="s">
        <v>19</v>
      </c>
      <c r="D38" s="310" t="s">
        <v>218</v>
      </c>
      <c r="E38" s="19" t="s">
        <v>19</v>
      </c>
      <c r="F38" s="311">
        <v>0</v>
      </c>
      <c r="G38" s="40"/>
      <c r="H38" s="46"/>
    </row>
    <row r="39" s="2" customFormat="1" ht="16.8" customHeight="1">
      <c r="A39" s="40"/>
      <c r="B39" s="46"/>
      <c r="C39" s="310" t="s">
        <v>19</v>
      </c>
      <c r="D39" s="310" t="s">
        <v>219</v>
      </c>
      <c r="E39" s="19" t="s">
        <v>19</v>
      </c>
      <c r="F39" s="311">
        <v>0.89800000000000002</v>
      </c>
      <c r="G39" s="40"/>
      <c r="H39" s="46"/>
    </row>
    <row r="40" s="2" customFormat="1" ht="16.8" customHeight="1">
      <c r="A40" s="40"/>
      <c r="B40" s="46"/>
      <c r="C40" s="310" t="s">
        <v>19</v>
      </c>
      <c r="D40" s="310" t="s">
        <v>220</v>
      </c>
      <c r="E40" s="19" t="s">
        <v>19</v>
      </c>
      <c r="F40" s="311">
        <v>0</v>
      </c>
      <c r="G40" s="40"/>
      <c r="H40" s="46"/>
    </row>
    <row r="41" s="2" customFormat="1" ht="16.8" customHeight="1">
      <c r="A41" s="40"/>
      <c r="B41" s="46"/>
      <c r="C41" s="310" t="s">
        <v>19</v>
      </c>
      <c r="D41" s="310" t="s">
        <v>195</v>
      </c>
      <c r="E41" s="19" t="s">
        <v>19</v>
      </c>
      <c r="F41" s="311">
        <v>3.831</v>
      </c>
      <c r="G41" s="40"/>
      <c r="H41" s="46"/>
    </row>
    <row r="42" s="2" customFormat="1" ht="16.8" customHeight="1">
      <c r="A42" s="40"/>
      <c r="B42" s="46"/>
      <c r="C42" s="310" t="s">
        <v>19</v>
      </c>
      <c r="D42" s="310" t="s">
        <v>221</v>
      </c>
      <c r="E42" s="19" t="s">
        <v>19</v>
      </c>
      <c r="F42" s="311">
        <v>0</v>
      </c>
      <c r="G42" s="40"/>
      <c r="H42" s="46"/>
    </row>
    <row r="43" s="2" customFormat="1" ht="16.8" customHeight="1">
      <c r="A43" s="40"/>
      <c r="B43" s="46"/>
      <c r="C43" s="310" t="s">
        <v>19</v>
      </c>
      <c r="D43" s="310" t="s">
        <v>222</v>
      </c>
      <c r="E43" s="19" t="s">
        <v>19</v>
      </c>
      <c r="F43" s="311">
        <v>-0.66900000000000004</v>
      </c>
      <c r="G43" s="40"/>
      <c r="H43" s="46"/>
    </row>
    <row r="44" s="2" customFormat="1" ht="16.8" customHeight="1">
      <c r="A44" s="40"/>
      <c r="B44" s="46"/>
      <c r="C44" s="310" t="s">
        <v>19</v>
      </c>
      <c r="D44" s="310" t="s">
        <v>223</v>
      </c>
      <c r="E44" s="19" t="s">
        <v>19</v>
      </c>
      <c r="F44" s="311">
        <v>-0.41199999999999998</v>
      </c>
      <c r="G44" s="40"/>
      <c r="H44" s="46"/>
    </row>
    <row r="45" s="2" customFormat="1" ht="16.8" customHeight="1">
      <c r="A45" s="40"/>
      <c r="B45" s="46"/>
      <c r="C45" s="310" t="s">
        <v>19</v>
      </c>
      <c r="D45" s="310" t="s">
        <v>224</v>
      </c>
      <c r="E45" s="19" t="s">
        <v>19</v>
      </c>
      <c r="F45" s="311">
        <v>-0.23100000000000001</v>
      </c>
      <c r="G45" s="40"/>
      <c r="H45" s="46"/>
    </row>
    <row r="46" s="2" customFormat="1" ht="16.8" customHeight="1">
      <c r="A46" s="40"/>
      <c r="B46" s="46"/>
      <c r="C46" s="310" t="s">
        <v>19</v>
      </c>
      <c r="D46" s="310" t="s">
        <v>19</v>
      </c>
      <c r="E46" s="19" t="s">
        <v>19</v>
      </c>
      <c r="F46" s="311">
        <v>0</v>
      </c>
      <c r="G46" s="40"/>
      <c r="H46" s="46"/>
    </row>
    <row r="47" s="2" customFormat="1" ht="16.8" customHeight="1">
      <c r="A47" s="40"/>
      <c r="B47" s="46"/>
      <c r="C47" s="310" t="s">
        <v>19</v>
      </c>
      <c r="D47" s="310" t="s">
        <v>225</v>
      </c>
      <c r="E47" s="19" t="s">
        <v>19</v>
      </c>
      <c r="F47" s="311">
        <v>0</v>
      </c>
      <c r="G47" s="40"/>
      <c r="H47" s="46"/>
    </row>
    <row r="48" s="2" customFormat="1" ht="16.8" customHeight="1">
      <c r="A48" s="40"/>
      <c r="B48" s="46"/>
      <c r="C48" s="310" t="s">
        <v>19</v>
      </c>
      <c r="D48" s="310" t="s">
        <v>197</v>
      </c>
      <c r="E48" s="19" t="s">
        <v>19</v>
      </c>
      <c r="F48" s="311">
        <v>0</v>
      </c>
      <c r="G48" s="40"/>
      <c r="H48" s="46"/>
    </row>
    <row r="49" s="2" customFormat="1" ht="16.8" customHeight="1">
      <c r="A49" s="40"/>
      <c r="B49" s="46"/>
      <c r="C49" s="310" t="s">
        <v>19</v>
      </c>
      <c r="D49" s="310" t="s">
        <v>226</v>
      </c>
      <c r="E49" s="19" t="s">
        <v>19</v>
      </c>
      <c r="F49" s="311">
        <v>0</v>
      </c>
      <c r="G49" s="40"/>
      <c r="H49" s="46"/>
    </row>
    <row r="50" s="2" customFormat="1" ht="16.8" customHeight="1">
      <c r="A50" s="40"/>
      <c r="B50" s="46"/>
      <c r="C50" s="310" t="s">
        <v>19</v>
      </c>
      <c r="D50" s="310" t="s">
        <v>199</v>
      </c>
      <c r="E50" s="19" t="s">
        <v>19</v>
      </c>
      <c r="F50" s="311">
        <v>1.409</v>
      </c>
      <c r="G50" s="40"/>
      <c r="H50" s="46"/>
    </row>
    <row r="51" s="2" customFormat="1" ht="16.8" customHeight="1">
      <c r="A51" s="40"/>
      <c r="B51" s="46"/>
      <c r="C51" s="310" t="s">
        <v>19</v>
      </c>
      <c r="D51" s="310" t="s">
        <v>200</v>
      </c>
      <c r="E51" s="19" t="s">
        <v>19</v>
      </c>
      <c r="F51" s="311">
        <v>0.42899999999999999</v>
      </c>
      <c r="G51" s="40"/>
      <c r="H51" s="46"/>
    </row>
    <row r="52" s="2" customFormat="1" ht="16.8" customHeight="1">
      <c r="A52" s="40"/>
      <c r="B52" s="46"/>
      <c r="C52" s="310" t="s">
        <v>19</v>
      </c>
      <c r="D52" s="310" t="s">
        <v>201</v>
      </c>
      <c r="E52" s="19" t="s">
        <v>19</v>
      </c>
      <c r="F52" s="311">
        <v>2.536</v>
      </c>
      <c r="G52" s="40"/>
      <c r="H52" s="46"/>
    </row>
    <row r="53" s="2" customFormat="1" ht="16.8" customHeight="1">
      <c r="A53" s="40"/>
      <c r="B53" s="46"/>
      <c r="C53" s="310" t="s">
        <v>98</v>
      </c>
      <c r="D53" s="310" t="s">
        <v>202</v>
      </c>
      <c r="E53" s="19" t="s">
        <v>19</v>
      </c>
      <c r="F53" s="311">
        <v>7.7910000000000004</v>
      </c>
      <c r="G53" s="40"/>
      <c r="H53" s="46"/>
    </row>
    <row r="54" s="2" customFormat="1" ht="16.8" customHeight="1">
      <c r="A54" s="40"/>
      <c r="B54" s="46"/>
      <c r="C54" s="312" t="s">
        <v>1172</v>
      </c>
      <c r="D54" s="40"/>
      <c r="E54" s="40"/>
      <c r="F54" s="40"/>
      <c r="G54" s="40"/>
      <c r="H54" s="46"/>
    </row>
    <row r="55" s="2" customFormat="1" ht="16.8" customHeight="1">
      <c r="A55" s="40"/>
      <c r="B55" s="46"/>
      <c r="C55" s="310" t="s">
        <v>213</v>
      </c>
      <c r="D55" s="310" t="s">
        <v>1175</v>
      </c>
      <c r="E55" s="19" t="s">
        <v>96</v>
      </c>
      <c r="F55" s="311">
        <v>7.7910000000000004</v>
      </c>
      <c r="G55" s="40"/>
      <c r="H55" s="46"/>
    </row>
    <row r="56" s="2" customFormat="1" ht="16.8" customHeight="1">
      <c r="A56" s="40"/>
      <c r="B56" s="46"/>
      <c r="C56" s="310" t="s">
        <v>228</v>
      </c>
      <c r="D56" s="310" t="s">
        <v>1174</v>
      </c>
      <c r="E56" s="19" t="s">
        <v>96</v>
      </c>
      <c r="F56" s="311">
        <v>2.8999999999999999</v>
      </c>
      <c r="G56" s="40"/>
      <c r="H56" s="46"/>
    </row>
    <row r="57" s="2" customFormat="1" ht="26.4" customHeight="1">
      <c r="A57" s="40"/>
      <c r="B57" s="46"/>
      <c r="C57" s="305" t="s">
        <v>1176</v>
      </c>
      <c r="D57" s="305" t="s">
        <v>87</v>
      </c>
      <c r="E57" s="40"/>
      <c r="F57" s="40"/>
      <c r="G57" s="40"/>
      <c r="H57" s="46"/>
    </row>
    <row r="58" s="2" customFormat="1" ht="16.8" customHeight="1">
      <c r="A58" s="40"/>
      <c r="B58" s="46"/>
      <c r="C58" s="306" t="s">
        <v>1177</v>
      </c>
      <c r="D58" s="307" t="s">
        <v>1178</v>
      </c>
      <c r="E58" s="308" t="s">
        <v>149</v>
      </c>
      <c r="F58" s="309">
        <v>62.933999999999998</v>
      </c>
      <c r="G58" s="40"/>
      <c r="H58" s="46"/>
    </row>
    <row r="59" s="2" customFormat="1" ht="16.8" customHeight="1">
      <c r="A59" s="40"/>
      <c r="B59" s="46"/>
      <c r="C59" s="310" t="s">
        <v>19</v>
      </c>
      <c r="D59" s="310" t="s">
        <v>1179</v>
      </c>
      <c r="E59" s="19" t="s">
        <v>19</v>
      </c>
      <c r="F59" s="311">
        <v>0</v>
      </c>
      <c r="G59" s="40"/>
      <c r="H59" s="46"/>
    </row>
    <row r="60" s="2" customFormat="1" ht="16.8" customHeight="1">
      <c r="A60" s="40"/>
      <c r="B60" s="46"/>
      <c r="C60" s="310" t="s">
        <v>19</v>
      </c>
      <c r="D60" s="310" t="s">
        <v>1180</v>
      </c>
      <c r="E60" s="19" t="s">
        <v>19</v>
      </c>
      <c r="F60" s="311">
        <v>0</v>
      </c>
      <c r="G60" s="40"/>
      <c r="H60" s="46"/>
    </row>
    <row r="61" s="2" customFormat="1" ht="16.8" customHeight="1">
      <c r="A61" s="40"/>
      <c r="B61" s="46"/>
      <c r="C61" s="310" t="s">
        <v>19</v>
      </c>
      <c r="D61" s="310" t="s">
        <v>19</v>
      </c>
      <c r="E61" s="19" t="s">
        <v>19</v>
      </c>
      <c r="F61" s="311">
        <v>0</v>
      </c>
      <c r="G61" s="40"/>
      <c r="H61" s="46"/>
    </row>
    <row r="62" s="2" customFormat="1" ht="16.8" customHeight="1">
      <c r="A62" s="40"/>
      <c r="B62" s="46"/>
      <c r="C62" s="310" t="s">
        <v>19</v>
      </c>
      <c r="D62" s="310" t="s">
        <v>1181</v>
      </c>
      <c r="E62" s="19" t="s">
        <v>19</v>
      </c>
      <c r="F62" s="311">
        <v>0</v>
      </c>
      <c r="G62" s="40"/>
      <c r="H62" s="46"/>
    </row>
    <row r="63" s="2" customFormat="1" ht="16.8" customHeight="1">
      <c r="A63" s="40"/>
      <c r="B63" s="46"/>
      <c r="C63" s="310" t="s">
        <v>19</v>
      </c>
      <c r="D63" s="310" t="s">
        <v>19</v>
      </c>
      <c r="E63" s="19" t="s">
        <v>19</v>
      </c>
      <c r="F63" s="311">
        <v>0</v>
      </c>
      <c r="G63" s="40"/>
      <c r="H63" s="46"/>
    </row>
    <row r="64" s="2" customFormat="1">
      <c r="A64" s="40"/>
      <c r="B64" s="46"/>
      <c r="C64" s="310" t="s">
        <v>19</v>
      </c>
      <c r="D64" s="310" t="s">
        <v>1182</v>
      </c>
      <c r="E64" s="19" t="s">
        <v>19</v>
      </c>
      <c r="F64" s="311">
        <v>55.267000000000003</v>
      </c>
      <c r="G64" s="40"/>
      <c r="H64" s="46"/>
    </row>
    <row r="65" s="2" customFormat="1" ht="16.8" customHeight="1">
      <c r="A65" s="40"/>
      <c r="B65" s="46"/>
      <c r="C65" s="310" t="s">
        <v>19</v>
      </c>
      <c r="D65" s="310" t="s">
        <v>1183</v>
      </c>
      <c r="E65" s="19" t="s">
        <v>19</v>
      </c>
      <c r="F65" s="311">
        <v>-0.69999999999999996</v>
      </c>
      <c r="G65" s="40"/>
      <c r="H65" s="46"/>
    </row>
    <row r="66" s="2" customFormat="1" ht="16.8" customHeight="1">
      <c r="A66" s="40"/>
      <c r="B66" s="46"/>
      <c r="C66" s="310" t="s">
        <v>19</v>
      </c>
      <c r="D66" s="310" t="s">
        <v>1184</v>
      </c>
      <c r="E66" s="19" t="s">
        <v>19</v>
      </c>
      <c r="F66" s="311">
        <v>-0.108</v>
      </c>
      <c r="G66" s="40"/>
      <c r="H66" s="46"/>
    </row>
    <row r="67" s="2" customFormat="1" ht="16.8" customHeight="1">
      <c r="A67" s="40"/>
      <c r="B67" s="46"/>
      <c r="C67" s="310" t="s">
        <v>19</v>
      </c>
      <c r="D67" s="310" t="s">
        <v>1185</v>
      </c>
      <c r="E67" s="19" t="s">
        <v>19</v>
      </c>
      <c r="F67" s="311">
        <v>-0.63700000000000001</v>
      </c>
      <c r="G67" s="40"/>
      <c r="H67" s="46"/>
    </row>
    <row r="68" s="2" customFormat="1" ht="16.8" customHeight="1">
      <c r="A68" s="40"/>
      <c r="B68" s="46"/>
      <c r="C68" s="310" t="s">
        <v>19</v>
      </c>
      <c r="D68" s="310" t="s">
        <v>1186</v>
      </c>
      <c r="E68" s="19" t="s">
        <v>19</v>
      </c>
      <c r="F68" s="311">
        <v>9.1120000000000001</v>
      </c>
      <c r="G68" s="40"/>
      <c r="H68" s="46"/>
    </row>
    <row r="69" s="2" customFormat="1" ht="16.8" customHeight="1">
      <c r="A69" s="40"/>
      <c r="B69" s="46"/>
      <c r="C69" s="310" t="s">
        <v>1177</v>
      </c>
      <c r="D69" s="310" t="s">
        <v>189</v>
      </c>
      <c r="E69" s="19" t="s">
        <v>19</v>
      </c>
      <c r="F69" s="311">
        <v>62.933999999999998</v>
      </c>
      <c r="G69" s="40"/>
      <c r="H69" s="46"/>
    </row>
    <row r="70" s="2" customFormat="1" ht="16.8" customHeight="1">
      <c r="A70" s="40"/>
      <c r="B70" s="46"/>
      <c r="C70" s="306" t="s">
        <v>1187</v>
      </c>
      <c r="D70" s="307" t="s">
        <v>1188</v>
      </c>
      <c r="E70" s="308" t="s">
        <v>149</v>
      </c>
      <c r="F70" s="309">
        <v>141.27799999999999</v>
      </c>
      <c r="G70" s="40"/>
      <c r="H70" s="46"/>
    </row>
    <row r="71" s="2" customFormat="1" ht="16.8" customHeight="1">
      <c r="A71" s="40"/>
      <c r="B71" s="46"/>
      <c r="C71" s="310" t="s">
        <v>19</v>
      </c>
      <c r="D71" s="310" t="s">
        <v>1179</v>
      </c>
      <c r="E71" s="19" t="s">
        <v>19</v>
      </c>
      <c r="F71" s="311">
        <v>0</v>
      </c>
      <c r="G71" s="40"/>
      <c r="H71" s="46"/>
    </row>
    <row r="72" s="2" customFormat="1" ht="16.8" customHeight="1">
      <c r="A72" s="40"/>
      <c r="B72" s="46"/>
      <c r="C72" s="310" t="s">
        <v>19</v>
      </c>
      <c r="D72" s="310" t="s">
        <v>1189</v>
      </c>
      <c r="E72" s="19" t="s">
        <v>19</v>
      </c>
      <c r="F72" s="311">
        <v>0</v>
      </c>
      <c r="G72" s="40"/>
      <c r="H72" s="46"/>
    </row>
    <row r="73" s="2" customFormat="1" ht="16.8" customHeight="1">
      <c r="A73" s="40"/>
      <c r="B73" s="46"/>
      <c r="C73" s="310" t="s">
        <v>19</v>
      </c>
      <c r="D73" s="310" t="s">
        <v>1190</v>
      </c>
      <c r="E73" s="19" t="s">
        <v>19</v>
      </c>
      <c r="F73" s="311">
        <v>0</v>
      </c>
      <c r="G73" s="40"/>
      <c r="H73" s="46"/>
    </row>
    <row r="74" s="2" customFormat="1" ht="16.8" customHeight="1">
      <c r="A74" s="40"/>
      <c r="B74" s="46"/>
      <c r="C74" s="310" t="s">
        <v>19</v>
      </c>
      <c r="D74" s="310" t="s">
        <v>1191</v>
      </c>
      <c r="E74" s="19" t="s">
        <v>19</v>
      </c>
      <c r="F74" s="311">
        <v>0</v>
      </c>
      <c r="G74" s="40"/>
      <c r="H74" s="46"/>
    </row>
    <row r="75" s="2" customFormat="1" ht="16.8" customHeight="1">
      <c r="A75" s="40"/>
      <c r="B75" s="46"/>
      <c r="C75" s="310" t="s">
        <v>19</v>
      </c>
      <c r="D75" s="310" t="s">
        <v>1192</v>
      </c>
      <c r="E75" s="19" t="s">
        <v>19</v>
      </c>
      <c r="F75" s="311">
        <v>0</v>
      </c>
      <c r="G75" s="40"/>
      <c r="H75" s="46"/>
    </row>
    <row r="76" s="2" customFormat="1" ht="16.8" customHeight="1">
      <c r="A76" s="40"/>
      <c r="B76" s="46"/>
      <c r="C76" s="310" t="s">
        <v>19</v>
      </c>
      <c r="D76" s="310" t="s">
        <v>1193</v>
      </c>
      <c r="E76" s="19" t="s">
        <v>19</v>
      </c>
      <c r="F76" s="311">
        <v>4.5880000000000001</v>
      </c>
      <c r="G76" s="40"/>
      <c r="H76" s="46"/>
    </row>
    <row r="77" s="2" customFormat="1" ht="16.8" customHeight="1">
      <c r="A77" s="40"/>
      <c r="B77" s="46"/>
      <c r="C77" s="310" t="s">
        <v>19</v>
      </c>
      <c r="D77" s="310" t="s">
        <v>1194</v>
      </c>
      <c r="E77" s="19" t="s">
        <v>19</v>
      </c>
      <c r="F77" s="311">
        <v>3.1819999999999999</v>
      </c>
      <c r="G77" s="40"/>
      <c r="H77" s="46"/>
    </row>
    <row r="78" s="2" customFormat="1" ht="16.8" customHeight="1">
      <c r="A78" s="40"/>
      <c r="B78" s="46"/>
      <c r="C78" s="310" t="s">
        <v>19</v>
      </c>
      <c r="D78" s="310" t="s">
        <v>1195</v>
      </c>
      <c r="E78" s="19" t="s">
        <v>19</v>
      </c>
      <c r="F78" s="311">
        <v>1.202</v>
      </c>
      <c r="G78" s="40"/>
      <c r="H78" s="46"/>
    </row>
    <row r="79" s="2" customFormat="1" ht="16.8" customHeight="1">
      <c r="A79" s="40"/>
      <c r="B79" s="46"/>
      <c r="C79" s="310" t="s">
        <v>19</v>
      </c>
      <c r="D79" s="310" t="s">
        <v>1196</v>
      </c>
      <c r="E79" s="19" t="s">
        <v>19</v>
      </c>
      <c r="F79" s="311">
        <v>6.4400000000000004</v>
      </c>
      <c r="G79" s="40"/>
      <c r="H79" s="46"/>
    </row>
    <row r="80" s="2" customFormat="1" ht="16.8" customHeight="1">
      <c r="A80" s="40"/>
      <c r="B80" s="46"/>
      <c r="C80" s="310" t="s">
        <v>19</v>
      </c>
      <c r="D80" s="310" t="s">
        <v>1197</v>
      </c>
      <c r="E80" s="19" t="s">
        <v>19</v>
      </c>
      <c r="F80" s="311">
        <v>0</v>
      </c>
      <c r="G80" s="40"/>
      <c r="H80" s="46"/>
    </row>
    <row r="81" s="2" customFormat="1" ht="16.8" customHeight="1">
      <c r="A81" s="40"/>
      <c r="B81" s="46"/>
      <c r="C81" s="310" t="s">
        <v>19</v>
      </c>
      <c r="D81" s="310" t="s">
        <v>1198</v>
      </c>
      <c r="E81" s="19" t="s">
        <v>19</v>
      </c>
      <c r="F81" s="311">
        <v>0.107</v>
      </c>
      <c r="G81" s="40"/>
      <c r="H81" s="46"/>
    </row>
    <row r="82" s="2" customFormat="1" ht="16.8" customHeight="1">
      <c r="A82" s="40"/>
      <c r="B82" s="46"/>
      <c r="C82" s="310" t="s">
        <v>19</v>
      </c>
      <c r="D82" s="310" t="s">
        <v>1199</v>
      </c>
      <c r="E82" s="19" t="s">
        <v>19</v>
      </c>
      <c r="F82" s="311">
        <v>0.36799999999999999</v>
      </c>
      <c r="G82" s="40"/>
      <c r="H82" s="46"/>
    </row>
    <row r="83" s="2" customFormat="1" ht="16.8" customHeight="1">
      <c r="A83" s="40"/>
      <c r="B83" s="46"/>
      <c r="C83" s="310" t="s">
        <v>19</v>
      </c>
      <c r="D83" s="310" t="s">
        <v>1200</v>
      </c>
      <c r="E83" s="19" t="s">
        <v>19</v>
      </c>
      <c r="F83" s="311">
        <v>3.6030000000000002</v>
      </c>
      <c r="G83" s="40"/>
      <c r="H83" s="46"/>
    </row>
    <row r="84" s="2" customFormat="1" ht="16.8" customHeight="1">
      <c r="A84" s="40"/>
      <c r="B84" s="46"/>
      <c r="C84" s="310" t="s">
        <v>19</v>
      </c>
      <c r="D84" s="310" t="s">
        <v>1201</v>
      </c>
      <c r="E84" s="19" t="s">
        <v>19</v>
      </c>
      <c r="F84" s="311">
        <v>2.585</v>
      </c>
      <c r="G84" s="40"/>
      <c r="H84" s="46"/>
    </row>
    <row r="85" s="2" customFormat="1" ht="16.8" customHeight="1">
      <c r="A85" s="40"/>
      <c r="B85" s="46"/>
      <c r="C85" s="310" t="s">
        <v>19</v>
      </c>
      <c r="D85" s="310" t="s">
        <v>1202</v>
      </c>
      <c r="E85" s="19" t="s">
        <v>19</v>
      </c>
      <c r="F85" s="311">
        <v>0.41399999999999998</v>
      </c>
      <c r="G85" s="40"/>
      <c r="H85" s="46"/>
    </row>
    <row r="86" s="2" customFormat="1" ht="16.8" customHeight="1">
      <c r="A86" s="40"/>
      <c r="B86" s="46"/>
      <c r="C86" s="310" t="s">
        <v>19</v>
      </c>
      <c r="D86" s="310" t="s">
        <v>1203</v>
      </c>
      <c r="E86" s="19" t="s">
        <v>19</v>
      </c>
      <c r="F86" s="311">
        <v>1.5700000000000001</v>
      </c>
      <c r="G86" s="40"/>
      <c r="H86" s="46"/>
    </row>
    <row r="87" s="2" customFormat="1" ht="16.8" customHeight="1">
      <c r="A87" s="40"/>
      <c r="B87" s="46"/>
      <c r="C87" s="310" t="s">
        <v>19</v>
      </c>
      <c r="D87" s="310" t="s">
        <v>1204</v>
      </c>
      <c r="E87" s="19" t="s">
        <v>19</v>
      </c>
      <c r="F87" s="311">
        <v>0</v>
      </c>
      <c r="G87" s="40"/>
      <c r="H87" s="46"/>
    </row>
    <row r="88" s="2" customFormat="1" ht="16.8" customHeight="1">
      <c r="A88" s="40"/>
      <c r="B88" s="46"/>
      <c r="C88" s="310" t="s">
        <v>19</v>
      </c>
      <c r="D88" s="310" t="s">
        <v>1205</v>
      </c>
      <c r="E88" s="19" t="s">
        <v>19</v>
      </c>
      <c r="F88" s="311">
        <v>0.22800000000000001</v>
      </c>
      <c r="G88" s="40"/>
      <c r="H88" s="46"/>
    </row>
    <row r="89" s="2" customFormat="1" ht="16.8" customHeight="1">
      <c r="A89" s="40"/>
      <c r="B89" s="46"/>
      <c r="C89" s="310" t="s">
        <v>19</v>
      </c>
      <c r="D89" s="310" t="s">
        <v>1206</v>
      </c>
      <c r="E89" s="19" t="s">
        <v>19</v>
      </c>
      <c r="F89" s="311">
        <v>1.764</v>
      </c>
      <c r="G89" s="40"/>
      <c r="H89" s="46"/>
    </row>
    <row r="90" s="2" customFormat="1" ht="16.8" customHeight="1">
      <c r="A90" s="40"/>
      <c r="B90" s="46"/>
      <c r="C90" s="310" t="s">
        <v>19</v>
      </c>
      <c r="D90" s="310" t="s">
        <v>1207</v>
      </c>
      <c r="E90" s="19" t="s">
        <v>19</v>
      </c>
      <c r="F90" s="311">
        <v>0.85099999999999998</v>
      </c>
      <c r="G90" s="40"/>
      <c r="H90" s="46"/>
    </row>
    <row r="91" s="2" customFormat="1" ht="16.8" customHeight="1">
      <c r="A91" s="40"/>
      <c r="B91" s="46"/>
      <c r="C91" s="310" t="s">
        <v>19</v>
      </c>
      <c r="D91" s="310" t="s">
        <v>1208</v>
      </c>
      <c r="E91" s="19" t="s">
        <v>19</v>
      </c>
      <c r="F91" s="311">
        <v>0</v>
      </c>
      <c r="G91" s="40"/>
      <c r="H91" s="46"/>
    </row>
    <row r="92" s="2" customFormat="1" ht="16.8" customHeight="1">
      <c r="A92" s="40"/>
      <c r="B92" s="46"/>
      <c r="C92" s="310" t="s">
        <v>19</v>
      </c>
      <c r="D92" s="310" t="s">
        <v>1209</v>
      </c>
      <c r="E92" s="19" t="s">
        <v>19</v>
      </c>
      <c r="F92" s="311">
        <v>0.503</v>
      </c>
      <c r="G92" s="40"/>
      <c r="H92" s="46"/>
    </row>
    <row r="93" s="2" customFormat="1" ht="16.8" customHeight="1">
      <c r="A93" s="40"/>
      <c r="B93" s="46"/>
      <c r="C93" s="310" t="s">
        <v>19</v>
      </c>
      <c r="D93" s="310" t="s">
        <v>1210</v>
      </c>
      <c r="E93" s="19" t="s">
        <v>19</v>
      </c>
      <c r="F93" s="311">
        <v>4.1079999999999997</v>
      </c>
      <c r="G93" s="40"/>
      <c r="H93" s="46"/>
    </row>
    <row r="94" s="2" customFormat="1" ht="16.8" customHeight="1">
      <c r="A94" s="40"/>
      <c r="B94" s="46"/>
      <c r="C94" s="310" t="s">
        <v>19</v>
      </c>
      <c r="D94" s="310" t="s">
        <v>1211</v>
      </c>
      <c r="E94" s="19" t="s">
        <v>19</v>
      </c>
      <c r="F94" s="311">
        <v>4.3470000000000004</v>
      </c>
      <c r="G94" s="40"/>
      <c r="H94" s="46"/>
    </row>
    <row r="95" s="2" customFormat="1" ht="16.8" customHeight="1">
      <c r="A95" s="40"/>
      <c r="B95" s="46"/>
      <c r="C95" s="310" t="s">
        <v>19</v>
      </c>
      <c r="D95" s="310" t="s">
        <v>1212</v>
      </c>
      <c r="E95" s="19" t="s">
        <v>19</v>
      </c>
      <c r="F95" s="311">
        <v>0.76200000000000001</v>
      </c>
      <c r="G95" s="40"/>
      <c r="H95" s="46"/>
    </row>
    <row r="96" s="2" customFormat="1" ht="16.8" customHeight="1">
      <c r="A96" s="40"/>
      <c r="B96" s="46"/>
      <c r="C96" s="310" t="s">
        <v>19</v>
      </c>
      <c r="D96" s="310" t="s">
        <v>1213</v>
      </c>
      <c r="E96" s="19" t="s">
        <v>19</v>
      </c>
      <c r="F96" s="311">
        <v>6.665</v>
      </c>
      <c r="G96" s="40"/>
      <c r="H96" s="46"/>
    </row>
    <row r="97" s="2" customFormat="1" ht="16.8" customHeight="1">
      <c r="A97" s="40"/>
      <c r="B97" s="46"/>
      <c r="C97" s="310" t="s">
        <v>19</v>
      </c>
      <c r="D97" s="310" t="s">
        <v>1214</v>
      </c>
      <c r="E97" s="19" t="s">
        <v>19</v>
      </c>
      <c r="F97" s="311">
        <v>2.806</v>
      </c>
      <c r="G97" s="40"/>
      <c r="H97" s="46"/>
    </row>
    <row r="98" s="2" customFormat="1" ht="16.8" customHeight="1">
      <c r="A98" s="40"/>
      <c r="B98" s="46"/>
      <c r="C98" s="310" t="s">
        <v>19</v>
      </c>
      <c r="D98" s="310" t="s">
        <v>1215</v>
      </c>
      <c r="E98" s="19" t="s">
        <v>19</v>
      </c>
      <c r="F98" s="311">
        <v>0</v>
      </c>
      <c r="G98" s="40"/>
      <c r="H98" s="46"/>
    </row>
    <row r="99" s="2" customFormat="1" ht="16.8" customHeight="1">
      <c r="A99" s="40"/>
      <c r="B99" s="46"/>
      <c r="C99" s="310" t="s">
        <v>19</v>
      </c>
      <c r="D99" s="310" t="s">
        <v>1216</v>
      </c>
      <c r="E99" s="19" t="s">
        <v>19</v>
      </c>
      <c r="F99" s="311">
        <v>14.345000000000001</v>
      </c>
      <c r="G99" s="40"/>
      <c r="H99" s="46"/>
    </row>
    <row r="100" s="2" customFormat="1" ht="16.8" customHeight="1">
      <c r="A100" s="40"/>
      <c r="B100" s="46"/>
      <c r="C100" s="310" t="s">
        <v>19</v>
      </c>
      <c r="D100" s="310" t="s">
        <v>1217</v>
      </c>
      <c r="E100" s="19" t="s">
        <v>19</v>
      </c>
      <c r="F100" s="311">
        <v>34.228000000000002</v>
      </c>
      <c r="G100" s="40"/>
      <c r="H100" s="46"/>
    </row>
    <row r="101" s="2" customFormat="1" ht="16.8" customHeight="1">
      <c r="A101" s="40"/>
      <c r="B101" s="46"/>
      <c r="C101" s="310" t="s">
        <v>19</v>
      </c>
      <c r="D101" s="310" t="s">
        <v>1198</v>
      </c>
      <c r="E101" s="19" t="s">
        <v>19</v>
      </c>
      <c r="F101" s="311">
        <v>0.107</v>
      </c>
      <c r="G101" s="40"/>
      <c r="H101" s="46"/>
    </row>
    <row r="102" s="2" customFormat="1" ht="16.8" customHeight="1">
      <c r="A102" s="40"/>
      <c r="B102" s="46"/>
      <c r="C102" s="310" t="s">
        <v>19</v>
      </c>
      <c r="D102" s="310" t="s">
        <v>1218</v>
      </c>
      <c r="E102" s="19" t="s">
        <v>19</v>
      </c>
      <c r="F102" s="311">
        <v>0.78500000000000003</v>
      </c>
      <c r="G102" s="40"/>
      <c r="H102" s="46"/>
    </row>
    <row r="103" s="2" customFormat="1" ht="16.8" customHeight="1">
      <c r="A103" s="40"/>
      <c r="B103" s="46"/>
      <c r="C103" s="310" t="s">
        <v>19</v>
      </c>
      <c r="D103" s="310" t="s">
        <v>1219</v>
      </c>
      <c r="E103" s="19" t="s">
        <v>19</v>
      </c>
      <c r="F103" s="311">
        <v>0</v>
      </c>
      <c r="G103" s="40"/>
      <c r="H103" s="46"/>
    </row>
    <row r="104" s="2" customFormat="1" ht="16.8" customHeight="1">
      <c r="A104" s="40"/>
      <c r="B104" s="46"/>
      <c r="C104" s="310" t="s">
        <v>19</v>
      </c>
      <c r="D104" s="310" t="s">
        <v>1220</v>
      </c>
      <c r="E104" s="19" t="s">
        <v>19</v>
      </c>
      <c r="F104" s="311">
        <v>1.1180000000000001</v>
      </c>
      <c r="G104" s="40"/>
      <c r="H104" s="46"/>
    </row>
    <row r="105" s="2" customFormat="1" ht="16.8" customHeight="1">
      <c r="A105" s="40"/>
      <c r="B105" s="46"/>
      <c r="C105" s="310" t="s">
        <v>19</v>
      </c>
      <c r="D105" s="310" t="s">
        <v>1221</v>
      </c>
      <c r="E105" s="19" t="s">
        <v>19</v>
      </c>
      <c r="F105" s="311">
        <v>2.7280000000000002</v>
      </c>
      <c r="G105" s="40"/>
      <c r="H105" s="46"/>
    </row>
    <row r="106" s="2" customFormat="1" ht="16.8" customHeight="1">
      <c r="A106" s="40"/>
      <c r="B106" s="46"/>
      <c r="C106" s="310" t="s">
        <v>19</v>
      </c>
      <c r="D106" s="310" t="s">
        <v>1222</v>
      </c>
      <c r="E106" s="19" t="s">
        <v>19</v>
      </c>
      <c r="F106" s="311">
        <v>9.8879999999999999</v>
      </c>
      <c r="G106" s="40"/>
      <c r="H106" s="46"/>
    </row>
    <row r="107" s="2" customFormat="1" ht="16.8" customHeight="1">
      <c r="A107" s="40"/>
      <c r="B107" s="46"/>
      <c r="C107" s="310" t="s">
        <v>19</v>
      </c>
      <c r="D107" s="310" t="s">
        <v>1223</v>
      </c>
      <c r="E107" s="19" t="s">
        <v>19</v>
      </c>
      <c r="F107" s="311">
        <v>7.5199999999999996</v>
      </c>
      <c r="G107" s="40"/>
      <c r="H107" s="46"/>
    </row>
    <row r="108" s="2" customFormat="1" ht="16.8" customHeight="1">
      <c r="A108" s="40"/>
      <c r="B108" s="46"/>
      <c r="C108" s="310" t="s">
        <v>19</v>
      </c>
      <c r="D108" s="310" t="s">
        <v>1224</v>
      </c>
      <c r="E108" s="19" t="s">
        <v>19</v>
      </c>
      <c r="F108" s="311">
        <v>0</v>
      </c>
      <c r="G108" s="40"/>
      <c r="H108" s="46"/>
    </row>
    <row r="109" s="2" customFormat="1" ht="16.8" customHeight="1">
      <c r="A109" s="40"/>
      <c r="B109" s="46"/>
      <c r="C109" s="310" t="s">
        <v>19</v>
      </c>
      <c r="D109" s="310" t="s">
        <v>1225</v>
      </c>
      <c r="E109" s="19" t="s">
        <v>19</v>
      </c>
      <c r="F109" s="311">
        <v>2.0099999999999998</v>
      </c>
      <c r="G109" s="40"/>
      <c r="H109" s="46"/>
    </row>
    <row r="110" s="2" customFormat="1" ht="16.8" customHeight="1">
      <c r="A110" s="40"/>
      <c r="B110" s="46"/>
      <c r="C110" s="310" t="s">
        <v>19</v>
      </c>
      <c r="D110" s="310" t="s">
        <v>1226</v>
      </c>
      <c r="E110" s="19" t="s">
        <v>19</v>
      </c>
      <c r="F110" s="311">
        <v>0.32200000000000001</v>
      </c>
      <c r="G110" s="40"/>
      <c r="H110" s="46"/>
    </row>
    <row r="111" s="2" customFormat="1">
      <c r="A111" s="40"/>
      <c r="B111" s="46"/>
      <c r="C111" s="310" t="s">
        <v>19</v>
      </c>
      <c r="D111" s="310" t="s">
        <v>1227</v>
      </c>
      <c r="E111" s="19" t="s">
        <v>19</v>
      </c>
      <c r="F111" s="311">
        <v>0</v>
      </c>
      <c r="G111" s="40"/>
      <c r="H111" s="46"/>
    </row>
    <row r="112" s="2" customFormat="1" ht="16.8" customHeight="1">
      <c r="A112" s="40"/>
      <c r="B112" s="46"/>
      <c r="C112" s="310" t="s">
        <v>19</v>
      </c>
      <c r="D112" s="310" t="s">
        <v>1228</v>
      </c>
      <c r="E112" s="19" t="s">
        <v>19</v>
      </c>
      <c r="F112" s="311">
        <v>5.6689999999999996</v>
      </c>
      <c r="G112" s="40"/>
      <c r="H112" s="46"/>
    </row>
    <row r="113" s="2" customFormat="1" ht="16.8" customHeight="1">
      <c r="A113" s="40"/>
      <c r="B113" s="46"/>
      <c r="C113" s="310" t="s">
        <v>19</v>
      </c>
      <c r="D113" s="310" t="s">
        <v>1229</v>
      </c>
      <c r="E113" s="19" t="s">
        <v>19</v>
      </c>
      <c r="F113" s="311">
        <v>0.61599999999999999</v>
      </c>
      <c r="G113" s="40"/>
      <c r="H113" s="46"/>
    </row>
    <row r="114" s="2" customFormat="1" ht="16.8" customHeight="1">
      <c r="A114" s="40"/>
      <c r="B114" s="46"/>
      <c r="C114" s="310" t="s">
        <v>19</v>
      </c>
      <c r="D114" s="310" t="s">
        <v>1230</v>
      </c>
      <c r="E114" s="19" t="s">
        <v>19</v>
      </c>
      <c r="F114" s="311">
        <v>2.5230000000000001</v>
      </c>
      <c r="G114" s="40"/>
      <c r="H114" s="46"/>
    </row>
    <row r="115" s="2" customFormat="1" ht="16.8" customHeight="1">
      <c r="A115" s="40"/>
      <c r="B115" s="46"/>
      <c r="C115" s="310" t="s">
        <v>19</v>
      </c>
      <c r="D115" s="310" t="s">
        <v>1231</v>
      </c>
      <c r="E115" s="19" t="s">
        <v>19</v>
      </c>
      <c r="F115" s="311">
        <v>2.6040000000000001</v>
      </c>
      <c r="G115" s="40"/>
      <c r="H115" s="46"/>
    </row>
    <row r="116" s="2" customFormat="1" ht="16.8" customHeight="1">
      <c r="A116" s="40"/>
      <c r="B116" s="46"/>
      <c r="C116" s="310" t="s">
        <v>19</v>
      </c>
      <c r="D116" s="310" t="s">
        <v>1232</v>
      </c>
      <c r="E116" s="19" t="s">
        <v>19</v>
      </c>
      <c r="F116" s="311">
        <v>1.919</v>
      </c>
      <c r="G116" s="40"/>
      <c r="H116" s="46"/>
    </row>
    <row r="117" s="2" customFormat="1" ht="16.8" customHeight="1">
      <c r="A117" s="40"/>
      <c r="B117" s="46"/>
      <c r="C117" s="310" t="s">
        <v>19</v>
      </c>
      <c r="D117" s="310" t="s">
        <v>1233</v>
      </c>
      <c r="E117" s="19" t="s">
        <v>19</v>
      </c>
      <c r="F117" s="311">
        <v>2.21</v>
      </c>
      <c r="G117" s="40"/>
      <c r="H117" s="46"/>
    </row>
    <row r="118" s="2" customFormat="1" ht="16.8" customHeight="1">
      <c r="A118" s="40"/>
      <c r="B118" s="46"/>
      <c r="C118" s="310" t="s">
        <v>19</v>
      </c>
      <c r="D118" s="310" t="s">
        <v>1234</v>
      </c>
      <c r="E118" s="19" t="s">
        <v>19</v>
      </c>
      <c r="F118" s="311">
        <v>2.4569999999999999</v>
      </c>
      <c r="G118" s="40"/>
      <c r="H118" s="46"/>
    </row>
    <row r="119" s="2" customFormat="1" ht="16.8" customHeight="1">
      <c r="A119" s="40"/>
      <c r="B119" s="46"/>
      <c r="C119" s="310" t="s">
        <v>19</v>
      </c>
      <c r="D119" s="310" t="s">
        <v>1235</v>
      </c>
      <c r="E119" s="19" t="s">
        <v>19</v>
      </c>
      <c r="F119" s="311">
        <v>0.99199999999999999</v>
      </c>
      <c r="G119" s="40"/>
      <c r="H119" s="46"/>
    </row>
    <row r="120" s="2" customFormat="1" ht="16.8" customHeight="1">
      <c r="A120" s="40"/>
      <c r="B120" s="46"/>
      <c r="C120" s="310" t="s">
        <v>19</v>
      </c>
      <c r="D120" s="310" t="s">
        <v>1236</v>
      </c>
      <c r="E120" s="19" t="s">
        <v>19</v>
      </c>
      <c r="F120" s="311">
        <v>0.874</v>
      </c>
      <c r="G120" s="40"/>
      <c r="H120" s="46"/>
    </row>
    <row r="121" s="2" customFormat="1" ht="16.8" customHeight="1">
      <c r="A121" s="40"/>
      <c r="B121" s="46"/>
      <c r="C121" s="310" t="s">
        <v>19</v>
      </c>
      <c r="D121" s="310" t="s">
        <v>1237</v>
      </c>
      <c r="E121" s="19" t="s">
        <v>19</v>
      </c>
      <c r="F121" s="311">
        <v>1.754</v>
      </c>
      <c r="G121" s="40"/>
      <c r="H121" s="46"/>
    </row>
    <row r="122" s="2" customFormat="1" ht="16.8" customHeight="1">
      <c r="A122" s="40"/>
      <c r="B122" s="46"/>
      <c r="C122" s="310" t="s">
        <v>19</v>
      </c>
      <c r="D122" s="310" t="s">
        <v>1238</v>
      </c>
      <c r="E122" s="19" t="s">
        <v>19</v>
      </c>
      <c r="F122" s="311">
        <v>0.51600000000000001</v>
      </c>
      <c r="G122" s="40"/>
      <c r="H122" s="46"/>
    </row>
    <row r="123" s="2" customFormat="1" ht="16.8" customHeight="1">
      <c r="A123" s="40"/>
      <c r="B123" s="46"/>
      <c r="C123" s="310" t="s">
        <v>1187</v>
      </c>
      <c r="D123" s="310" t="s">
        <v>202</v>
      </c>
      <c r="E123" s="19" t="s">
        <v>19</v>
      </c>
      <c r="F123" s="311">
        <v>141.27799999999999</v>
      </c>
      <c r="G123" s="40"/>
      <c r="H123" s="46"/>
    </row>
    <row r="124" s="2" customFormat="1" ht="26.4" customHeight="1">
      <c r="A124" s="40"/>
      <c r="B124" s="46"/>
      <c r="C124" s="305" t="s">
        <v>1239</v>
      </c>
      <c r="D124" s="305" t="s">
        <v>90</v>
      </c>
      <c r="E124" s="40"/>
      <c r="F124" s="40"/>
      <c r="G124" s="40"/>
      <c r="H124" s="46"/>
    </row>
    <row r="125" s="2" customFormat="1" ht="16.8" customHeight="1">
      <c r="A125" s="40"/>
      <c r="B125" s="46"/>
      <c r="C125" s="306" t="s">
        <v>938</v>
      </c>
      <c r="D125" s="307" t="s">
        <v>1240</v>
      </c>
      <c r="E125" s="308" t="s">
        <v>149</v>
      </c>
      <c r="F125" s="309">
        <v>213.334</v>
      </c>
      <c r="G125" s="40"/>
      <c r="H125" s="46"/>
    </row>
    <row r="126" s="2" customFormat="1" ht="16.8" customHeight="1">
      <c r="A126" s="40"/>
      <c r="B126" s="46"/>
      <c r="C126" s="310" t="s">
        <v>19</v>
      </c>
      <c r="D126" s="310" t="s">
        <v>928</v>
      </c>
      <c r="E126" s="19" t="s">
        <v>19</v>
      </c>
      <c r="F126" s="311">
        <v>0</v>
      </c>
      <c r="G126" s="40"/>
      <c r="H126" s="46"/>
    </row>
    <row r="127" s="2" customFormat="1" ht="16.8" customHeight="1">
      <c r="A127" s="40"/>
      <c r="B127" s="46"/>
      <c r="C127" s="310" t="s">
        <v>19</v>
      </c>
      <c r="D127" s="310" t="s">
        <v>905</v>
      </c>
      <c r="E127" s="19" t="s">
        <v>19</v>
      </c>
      <c r="F127" s="311">
        <v>0</v>
      </c>
      <c r="G127" s="40"/>
      <c r="H127" s="46"/>
    </row>
    <row r="128" s="2" customFormat="1" ht="16.8" customHeight="1">
      <c r="A128" s="40"/>
      <c r="B128" s="46"/>
      <c r="C128" s="310" t="s">
        <v>19</v>
      </c>
      <c r="D128" s="310" t="s">
        <v>929</v>
      </c>
      <c r="E128" s="19" t="s">
        <v>19</v>
      </c>
      <c r="F128" s="311">
        <v>0</v>
      </c>
      <c r="G128" s="40"/>
      <c r="H128" s="46"/>
    </row>
    <row r="129" s="2" customFormat="1" ht="16.8" customHeight="1">
      <c r="A129" s="40"/>
      <c r="B129" s="46"/>
      <c r="C129" s="310" t="s">
        <v>19</v>
      </c>
      <c r="D129" s="310" t="s">
        <v>930</v>
      </c>
      <c r="E129" s="19" t="s">
        <v>19</v>
      </c>
      <c r="F129" s="311">
        <v>202.74000000000001</v>
      </c>
      <c r="G129" s="40"/>
      <c r="H129" s="46"/>
    </row>
    <row r="130" s="2" customFormat="1" ht="16.8" customHeight="1">
      <c r="A130" s="40"/>
      <c r="B130" s="46"/>
      <c r="C130" s="310" t="s">
        <v>19</v>
      </c>
      <c r="D130" s="310" t="s">
        <v>931</v>
      </c>
      <c r="E130" s="19" t="s">
        <v>19</v>
      </c>
      <c r="F130" s="311">
        <v>0.20699999999999999</v>
      </c>
      <c r="G130" s="40"/>
      <c r="H130" s="46"/>
    </row>
    <row r="131" s="2" customFormat="1" ht="16.8" customHeight="1">
      <c r="A131" s="40"/>
      <c r="B131" s="46"/>
      <c r="C131" s="310" t="s">
        <v>19</v>
      </c>
      <c r="D131" s="310" t="s">
        <v>932</v>
      </c>
      <c r="E131" s="19" t="s">
        <v>19</v>
      </c>
      <c r="F131" s="311">
        <v>-11.856</v>
      </c>
      <c r="G131" s="40"/>
      <c r="H131" s="46"/>
    </row>
    <row r="132" s="2" customFormat="1" ht="16.8" customHeight="1">
      <c r="A132" s="40"/>
      <c r="B132" s="46"/>
      <c r="C132" s="310" t="s">
        <v>19</v>
      </c>
      <c r="D132" s="310" t="s">
        <v>933</v>
      </c>
      <c r="E132" s="19" t="s">
        <v>19</v>
      </c>
      <c r="F132" s="311">
        <v>-3.5470000000000002</v>
      </c>
      <c r="G132" s="40"/>
      <c r="H132" s="46"/>
    </row>
    <row r="133" s="2" customFormat="1" ht="16.8" customHeight="1">
      <c r="A133" s="40"/>
      <c r="B133" s="46"/>
      <c r="C133" s="310" t="s">
        <v>19</v>
      </c>
      <c r="D133" s="310" t="s">
        <v>934</v>
      </c>
      <c r="E133" s="19" t="s">
        <v>19</v>
      </c>
      <c r="F133" s="311">
        <v>-3.4710000000000001</v>
      </c>
      <c r="G133" s="40"/>
      <c r="H133" s="46"/>
    </row>
    <row r="134" s="2" customFormat="1" ht="16.8" customHeight="1">
      <c r="A134" s="40"/>
      <c r="B134" s="46"/>
      <c r="C134" s="310" t="s">
        <v>19</v>
      </c>
      <c r="D134" s="310" t="s">
        <v>935</v>
      </c>
      <c r="E134" s="19" t="s">
        <v>19</v>
      </c>
      <c r="F134" s="311">
        <v>44.520000000000003</v>
      </c>
      <c r="G134" s="40"/>
      <c r="H134" s="46"/>
    </row>
    <row r="135" s="2" customFormat="1" ht="16.8" customHeight="1">
      <c r="A135" s="40"/>
      <c r="B135" s="46"/>
      <c r="C135" s="310" t="s">
        <v>19</v>
      </c>
      <c r="D135" s="310" t="s">
        <v>936</v>
      </c>
      <c r="E135" s="19" t="s">
        <v>19</v>
      </c>
      <c r="F135" s="311">
        <v>-1.9570000000000001</v>
      </c>
      <c r="G135" s="40"/>
      <c r="H135" s="46"/>
    </row>
    <row r="136" s="2" customFormat="1" ht="16.8" customHeight="1">
      <c r="A136" s="40"/>
      <c r="B136" s="46"/>
      <c r="C136" s="310" t="s">
        <v>19</v>
      </c>
      <c r="D136" s="310" t="s">
        <v>937</v>
      </c>
      <c r="E136" s="19" t="s">
        <v>19</v>
      </c>
      <c r="F136" s="311">
        <v>-13.302</v>
      </c>
      <c r="G136" s="40"/>
      <c r="H136" s="46"/>
    </row>
    <row r="137" s="2" customFormat="1" ht="16.8" customHeight="1">
      <c r="A137" s="40"/>
      <c r="B137" s="46"/>
      <c r="C137" s="310" t="s">
        <v>938</v>
      </c>
      <c r="D137" s="310" t="s">
        <v>189</v>
      </c>
      <c r="E137" s="19" t="s">
        <v>19</v>
      </c>
      <c r="F137" s="311">
        <v>213.334</v>
      </c>
      <c r="G137" s="40"/>
      <c r="H137" s="46"/>
    </row>
    <row r="138" s="2" customFormat="1" ht="16.8" customHeight="1">
      <c r="A138" s="40"/>
      <c r="B138" s="46"/>
      <c r="C138" s="306" t="s">
        <v>1241</v>
      </c>
      <c r="D138" s="307" t="s">
        <v>1242</v>
      </c>
      <c r="E138" s="308" t="s">
        <v>149</v>
      </c>
      <c r="F138" s="309">
        <v>5.6070000000000002</v>
      </c>
      <c r="G138" s="40"/>
      <c r="H138" s="46"/>
    </row>
    <row r="139" s="2" customFormat="1" ht="16.8" customHeight="1">
      <c r="A139" s="40"/>
      <c r="B139" s="46"/>
      <c r="C139" s="310" t="s">
        <v>19</v>
      </c>
      <c r="D139" s="310" t="s">
        <v>1243</v>
      </c>
      <c r="E139" s="19" t="s">
        <v>19</v>
      </c>
      <c r="F139" s="311">
        <v>0</v>
      </c>
      <c r="G139" s="40"/>
      <c r="H139" s="46"/>
    </row>
    <row r="140" s="2" customFormat="1" ht="16.8" customHeight="1">
      <c r="A140" s="40"/>
      <c r="B140" s="46"/>
      <c r="C140" s="310" t="s">
        <v>19</v>
      </c>
      <c r="D140" s="310" t="s">
        <v>1244</v>
      </c>
      <c r="E140" s="19" t="s">
        <v>19</v>
      </c>
      <c r="F140" s="311">
        <v>0</v>
      </c>
      <c r="G140" s="40"/>
      <c r="H140" s="46"/>
    </row>
    <row r="141" s="2" customFormat="1" ht="16.8" customHeight="1">
      <c r="A141" s="40"/>
      <c r="B141" s="46"/>
      <c r="C141" s="310" t="s">
        <v>19</v>
      </c>
      <c r="D141" s="310" t="s">
        <v>1245</v>
      </c>
      <c r="E141" s="19" t="s">
        <v>19</v>
      </c>
      <c r="F141" s="311">
        <v>0</v>
      </c>
      <c r="G141" s="40"/>
      <c r="H141" s="46"/>
    </row>
    <row r="142" s="2" customFormat="1" ht="16.8" customHeight="1">
      <c r="A142" s="40"/>
      <c r="B142" s="46"/>
      <c r="C142" s="310" t="s">
        <v>19</v>
      </c>
      <c r="D142" s="310" t="s">
        <v>1246</v>
      </c>
      <c r="E142" s="19" t="s">
        <v>19</v>
      </c>
      <c r="F142" s="311">
        <v>2.766</v>
      </c>
      <c r="G142" s="40"/>
      <c r="H142" s="46"/>
    </row>
    <row r="143" s="2" customFormat="1" ht="16.8" customHeight="1">
      <c r="A143" s="40"/>
      <c r="B143" s="46"/>
      <c r="C143" s="310" t="s">
        <v>19</v>
      </c>
      <c r="D143" s="310" t="s">
        <v>1247</v>
      </c>
      <c r="E143" s="19" t="s">
        <v>19</v>
      </c>
      <c r="F143" s="311">
        <v>0</v>
      </c>
      <c r="G143" s="40"/>
      <c r="H143" s="46"/>
    </row>
    <row r="144" s="2" customFormat="1" ht="16.8" customHeight="1">
      <c r="A144" s="40"/>
      <c r="B144" s="46"/>
      <c r="C144" s="310" t="s">
        <v>19</v>
      </c>
      <c r="D144" s="310" t="s">
        <v>1248</v>
      </c>
      <c r="E144" s="19" t="s">
        <v>19</v>
      </c>
      <c r="F144" s="311">
        <v>2.8410000000000002</v>
      </c>
      <c r="G144" s="40"/>
      <c r="H144" s="46"/>
    </row>
    <row r="145" s="2" customFormat="1" ht="16.8" customHeight="1">
      <c r="A145" s="40"/>
      <c r="B145" s="46"/>
      <c r="C145" s="310" t="s">
        <v>1241</v>
      </c>
      <c r="D145" s="310" t="s">
        <v>202</v>
      </c>
      <c r="E145" s="19" t="s">
        <v>19</v>
      </c>
      <c r="F145" s="311">
        <v>5.6070000000000002</v>
      </c>
      <c r="G145" s="40"/>
      <c r="H145" s="46"/>
    </row>
    <row r="146" s="2" customFormat="1" ht="16.8" customHeight="1">
      <c r="A146" s="40"/>
      <c r="B146" s="46"/>
      <c r="C146" s="306" t="s">
        <v>1249</v>
      </c>
      <c r="D146" s="307" t="s">
        <v>1250</v>
      </c>
      <c r="E146" s="308" t="s">
        <v>149</v>
      </c>
      <c r="F146" s="309">
        <v>75.875</v>
      </c>
      <c r="G146" s="40"/>
      <c r="H146" s="46"/>
    </row>
    <row r="147" s="2" customFormat="1" ht="16.8" customHeight="1">
      <c r="A147" s="40"/>
      <c r="B147" s="46"/>
      <c r="C147" s="310" t="s">
        <v>19</v>
      </c>
      <c r="D147" s="310" t="s">
        <v>1251</v>
      </c>
      <c r="E147" s="19" t="s">
        <v>19</v>
      </c>
      <c r="F147" s="311">
        <v>0</v>
      </c>
      <c r="G147" s="40"/>
      <c r="H147" s="46"/>
    </row>
    <row r="148" s="2" customFormat="1" ht="16.8" customHeight="1">
      <c r="A148" s="40"/>
      <c r="B148" s="46"/>
      <c r="C148" s="310" t="s">
        <v>19</v>
      </c>
      <c r="D148" s="310" t="s">
        <v>1252</v>
      </c>
      <c r="E148" s="19" t="s">
        <v>19</v>
      </c>
      <c r="F148" s="311">
        <v>0</v>
      </c>
      <c r="G148" s="40"/>
      <c r="H148" s="46"/>
    </row>
    <row r="149" s="2" customFormat="1" ht="16.8" customHeight="1">
      <c r="A149" s="40"/>
      <c r="B149" s="46"/>
      <c r="C149" s="310" t="s">
        <v>19</v>
      </c>
      <c r="D149" s="310" t="s">
        <v>1253</v>
      </c>
      <c r="E149" s="19" t="s">
        <v>19</v>
      </c>
      <c r="F149" s="311">
        <v>0</v>
      </c>
      <c r="G149" s="40"/>
      <c r="H149" s="46"/>
    </row>
    <row r="150" s="2" customFormat="1" ht="16.8" customHeight="1">
      <c r="A150" s="40"/>
      <c r="B150" s="46"/>
      <c r="C150" s="310" t="s">
        <v>19</v>
      </c>
      <c r="D150" s="310" t="s">
        <v>1254</v>
      </c>
      <c r="E150" s="19" t="s">
        <v>19</v>
      </c>
      <c r="F150" s="311">
        <v>0</v>
      </c>
      <c r="G150" s="40"/>
      <c r="H150" s="46"/>
    </row>
    <row r="151" s="2" customFormat="1" ht="16.8" customHeight="1">
      <c r="A151" s="40"/>
      <c r="B151" s="46"/>
      <c r="C151" s="310" t="s">
        <v>19</v>
      </c>
      <c r="D151" s="310" t="s">
        <v>448</v>
      </c>
      <c r="E151" s="19" t="s">
        <v>19</v>
      </c>
      <c r="F151" s="311">
        <v>0</v>
      </c>
      <c r="G151" s="40"/>
      <c r="H151" s="46"/>
    </row>
    <row r="152" s="2" customFormat="1" ht="16.8" customHeight="1">
      <c r="A152" s="40"/>
      <c r="B152" s="46"/>
      <c r="C152" s="310" t="s">
        <v>19</v>
      </c>
      <c r="D152" s="310" t="s">
        <v>1255</v>
      </c>
      <c r="E152" s="19" t="s">
        <v>19</v>
      </c>
      <c r="F152" s="311">
        <v>75.844999999999999</v>
      </c>
      <c r="G152" s="40"/>
      <c r="H152" s="46"/>
    </row>
    <row r="153" s="2" customFormat="1" ht="16.8" customHeight="1">
      <c r="A153" s="40"/>
      <c r="B153" s="46"/>
      <c r="C153" s="310" t="s">
        <v>19</v>
      </c>
      <c r="D153" s="310" t="s">
        <v>1256</v>
      </c>
      <c r="E153" s="19" t="s">
        <v>19</v>
      </c>
      <c r="F153" s="311">
        <v>0.029999999999999999</v>
      </c>
      <c r="G153" s="40"/>
      <c r="H153" s="46"/>
    </row>
    <row r="154" s="2" customFormat="1" ht="16.8" customHeight="1">
      <c r="A154" s="40"/>
      <c r="B154" s="46"/>
      <c r="C154" s="310" t="s">
        <v>1249</v>
      </c>
      <c r="D154" s="310" t="s">
        <v>202</v>
      </c>
      <c r="E154" s="19" t="s">
        <v>19</v>
      </c>
      <c r="F154" s="311">
        <v>75.875</v>
      </c>
      <c r="G154" s="40"/>
      <c r="H154" s="46"/>
    </row>
    <row r="155" s="2" customFormat="1" ht="16.8" customHeight="1">
      <c r="A155" s="40"/>
      <c r="B155" s="46"/>
      <c r="C155" s="306" t="s">
        <v>1257</v>
      </c>
      <c r="D155" s="307" t="s">
        <v>1258</v>
      </c>
      <c r="E155" s="308" t="s">
        <v>149</v>
      </c>
      <c r="F155" s="309">
        <v>53.698999999999998</v>
      </c>
      <c r="G155" s="40"/>
      <c r="H155" s="46"/>
    </row>
    <row r="156" s="2" customFormat="1" ht="16.8" customHeight="1">
      <c r="A156" s="40"/>
      <c r="B156" s="46"/>
      <c r="C156" s="310" t="s">
        <v>19</v>
      </c>
      <c r="D156" s="310" t="s">
        <v>1179</v>
      </c>
      <c r="E156" s="19" t="s">
        <v>19</v>
      </c>
      <c r="F156" s="311">
        <v>0</v>
      </c>
      <c r="G156" s="40"/>
      <c r="H156" s="46"/>
    </row>
    <row r="157" s="2" customFormat="1" ht="16.8" customHeight="1">
      <c r="A157" s="40"/>
      <c r="B157" s="46"/>
      <c r="C157" s="310" t="s">
        <v>19</v>
      </c>
      <c r="D157" s="310" t="s">
        <v>1245</v>
      </c>
      <c r="E157" s="19" t="s">
        <v>19</v>
      </c>
      <c r="F157" s="311">
        <v>0</v>
      </c>
      <c r="G157" s="40"/>
      <c r="H157" s="46"/>
    </row>
    <row r="158" s="2" customFormat="1" ht="16.8" customHeight="1">
      <c r="A158" s="40"/>
      <c r="B158" s="46"/>
      <c r="C158" s="310" t="s">
        <v>19</v>
      </c>
      <c r="D158" s="310" t="s">
        <v>1259</v>
      </c>
      <c r="E158" s="19" t="s">
        <v>19</v>
      </c>
      <c r="F158" s="311">
        <v>26.783999999999999</v>
      </c>
      <c r="G158" s="40"/>
      <c r="H158" s="46"/>
    </row>
    <row r="159" s="2" customFormat="1" ht="16.8" customHeight="1">
      <c r="A159" s="40"/>
      <c r="B159" s="46"/>
      <c r="C159" s="310" t="s">
        <v>19</v>
      </c>
      <c r="D159" s="310" t="s">
        <v>1260</v>
      </c>
      <c r="E159" s="19" t="s">
        <v>19</v>
      </c>
      <c r="F159" s="311">
        <v>-0.025999999999999999</v>
      </c>
      <c r="G159" s="40"/>
      <c r="H159" s="46"/>
    </row>
    <row r="160" s="2" customFormat="1" ht="16.8" customHeight="1">
      <c r="A160" s="40"/>
      <c r="B160" s="46"/>
      <c r="C160" s="310" t="s">
        <v>19</v>
      </c>
      <c r="D160" s="310" t="s">
        <v>1261</v>
      </c>
      <c r="E160" s="19" t="s">
        <v>19</v>
      </c>
      <c r="F160" s="311">
        <v>0.622</v>
      </c>
      <c r="G160" s="40"/>
      <c r="H160" s="46"/>
    </row>
    <row r="161" s="2" customFormat="1" ht="16.8" customHeight="1">
      <c r="A161" s="40"/>
      <c r="B161" s="46"/>
      <c r="C161" s="310" t="s">
        <v>19</v>
      </c>
      <c r="D161" s="310" t="s">
        <v>1247</v>
      </c>
      <c r="E161" s="19" t="s">
        <v>19</v>
      </c>
      <c r="F161" s="311">
        <v>0</v>
      </c>
      <c r="G161" s="40"/>
      <c r="H161" s="46"/>
    </row>
    <row r="162" s="2" customFormat="1" ht="16.8" customHeight="1">
      <c r="A162" s="40"/>
      <c r="B162" s="46"/>
      <c r="C162" s="310" t="s">
        <v>19</v>
      </c>
      <c r="D162" s="310" t="s">
        <v>1262</v>
      </c>
      <c r="E162" s="19" t="s">
        <v>19</v>
      </c>
      <c r="F162" s="311">
        <v>25.033999999999999</v>
      </c>
      <c r="G162" s="40"/>
      <c r="H162" s="46"/>
    </row>
    <row r="163" s="2" customFormat="1" ht="16.8" customHeight="1">
      <c r="A163" s="40"/>
      <c r="B163" s="46"/>
      <c r="C163" s="310" t="s">
        <v>19</v>
      </c>
      <c r="D163" s="310" t="s">
        <v>1263</v>
      </c>
      <c r="E163" s="19" t="s">
        <v>19</v>
      </c>
      <c r="F163" s="311">
        <v>0.81000000000000005</v>
      </c>
      <c r="G163" s="40"/>
      <c r="H163" s="46"/>
    </row>
    <row r="164" s="2" customFormat="1" ht="16.8" customHeight="1">
      <c r="A164" s="40"/>
      <c r="B164" s="46"/>
      <c r="C164" s="310" t="s">
        <v>19</v>
      </c>
      <c r="D164" s="310" t="s">
        <v>1264</v>
      </c>
      <c r="E164" s="19" t="s">
        <v>19</v>
      </c>
      <c r="F164" s="311">
        <v>0.19700000000000001</v>
      </c>
      <c r="G164" s="40"/>
      <c r="H164" s="46"/>
    </row>
    <row r="165" s="2" customFormat="1" ht="16.8" customHeight="1">
      <c r="A165" s="40"/>
      <c r="B165" s="46"/>
      <c r="C165" s="310" t="s">
        <v>19</v>
      </c>
      <c r="D165" s="310" t="s">
        <v>1265</v>
      </c>
      <c r="E165" s="19" t="s">
        <v>19</v>
      </c>
      <c r="F165" s="311">
        <v>0.27800000000000002</v>
      </c>
      <c r="G165" s="40"/>
      <c r="H165" s="46"/>
    </row>
    <row r="166" s="2" customFormat="1" ht="16.8" customHeight="1">
      <c r="A166" s="40"/>
      <c r="B166" s="46"/>
      <c r="C166" s="310" t="s">
        <v>1257</v>
      </c>
      <c r="D166" s="310" t="s">
        <v>202</v>
      </c>
      <c r="E166" s="19" t="s">
        <v>19</v>
      </c>
      <c r="F166" s="311">
        <v>53.698999999999998</v>
      </c>
      <c r="G166" s="40"/>
      <c r="H166" s="46"/>
    </row>
    <row r="167" s="2" customFormat="1" ht="16.8" customHeight="1">
      <c r="A167" s="40"/>
      <c r="B167" s="46"/>
      <c r="C167" s="306" t="s">
        <v>1266</v>
      </c>
      <c r="D167" s="307" t="s">
        <v>1267</v>
      </c>
      <c r="E167" s="308" t="s">
        <v>149</v>
      </c>
      <c r="F167" s="309">
        <v>36.878</v>
      </c>
      <c r="G167" s="40"/>
      <c r="H167" s="46"/>
    </row>
    <row r="168" s="2" customFormat="1" ht="16.8" customHeight="1">
      <c r="A168" s="40"/>
      <c r="B168" s="46"/>
      <c r="C168" s="310" t="s">
        <v>19</v>
      </c>
      <c r="D168" s="310" t="s">
        <v>1268</v>
      </c>
      <c r="E168" s="19" t="s">
        <v>19</v>
      </c>
      <c r="F168" s="311">
        <v>0</v>
      </c>
      <c r="G168" s="40"/>
      <c r="H168" s="46"/>
    </row>
    <row r="169" s="2" customFormat="1" ht="16.8" customHeight="1">
      <c r="A169" s="40"/>
      <c r="B169" s="46"/>
      <c r="C169" s="310" t="s">
        <v>19</v>
      </c>
      <c r="D169" s="310" t="s">
        <v>1269</v>
      </c>
      <c r="E169" s="19" t="s">
        <v>19</v>
      </c>
      <c r="F169" s="311">
        <v>0</v>
      </c>
      <c r="G169" s="40"/>
      <c r="H169" s="46"/>
    </row>
    <row r="170" s="2" customFormat="1" ht="16.8" customHeight="1">
      <c r="A170" s="40"/>
      <c r="B170" s="46"/>
      <c r="C170" s="310" t="s">
        <v>19</v>
      </c>
      <c r="D170" s="310" t="s">
        <v>1245</v>
      </c>
      <c r="E170" s="19" t="s">
        <v>19</v>
      </c>
      <c r="F170" s="311">
        <v>0</v>
      </c>
      <c r="G170" s="40"/>
      <c r="H170" s="46"/>
    </row>
    <row r="171" s="2" customFormat="1" ht="16.8" customHeight="1">
      <c r="A171" s="40"/>
      <c r="B171" s="46"/>
      <c r="C171" s="310" t="s">
        <v>19</v>
      </c>
      <c r="D171" s="310" t="s">
        <v>1270</v>
      </c>
      <c r="E171" s="19" t="s">
        <v>19</v>
      </c>
      <c r="F171" s="311">
        <v>18.486000000000001</v>
      </c>
      <c r="G171" s="40"/>
      <c r="H171" s="46"/>
    </row>
    <row r="172" s="2" customFormat="1" ht="16.8" customHeight="1">
      <c r="A172" s="40"/>
      <c r="B172" s="46"/>
      <c r="C172" s="310" t="s">
        <v>19</v>
      </c>
      <c r="D172" s="310" t="s">
        <v>1260</v>
      </c>
      <c r="E172" s="19" t="s">
        <v>19</v>
      </c>
      <c r="F172" s="311">
        <v>-0.025999999999999999</v>
      </c>
      <c r="G172" s="40"/>
      <c r="H172" s="46"/>
    </row>
    <row r="173" s="2" customFormat="1" ht="16.8" customHeight="1">
      <c r="A173" s="40"/>
      <c r="B173" s="46"/>
      <c r="C173" s="310" t="s">
        <v>19</v>
      </c>
      <c r="D173" s="310" t="s">
        <v>1261</v>
      </c>
      <c r="E173" s="19" t="s">
        <v>19</v>
      </c>
      <c r="F173" s="311">
        <v>0.622</v>
      </c>
      <c r="G173" s="40"/>
      <c r="H173" s="46"/>
    </row>
    <row r="174" s="2" customFormat="1" ht="16.8" customHeight="1">
      <c r="A174" s="40"/>
      <c r="B174" s="46"/>
      <c r="C174" s="310" t="s">
        <v>19</v>
      </c>
      <c r="D174" s="310" t="s">
        <v>1247</v>
      </c>
      <c r="E174" s="19" t="s">
        <v>19</v>
      </c>
      <c r="F174" s="311">
        <v>0</v>
      </c>
      <c r="G174" s="40"/>
      <c r="H174" s="46"/>
    </row>
    <row r="175" s="2" customFormat="1" ht="16.8" customHeight="1">
      <c r="A175" s="40"/>
      <c r="B175" s="46"/>
      <c r="C175" s="310" t="s">
        <v>19</v>
      </c>
      <c r="D175" s="310" t="s">
        <v>1271</v>
      </c>
      <c r="E175" s="19" t="s">
        <v>19</v>
      </c>
      <c r="F175" s="311">
        <v>16.780999999999999</v>
      </c>
      <c r="G175" s="40"/>
      <c r="H175" s="46"/>
    </row>
    <row r="176" s="2" customFormat="1" ht="16.8" customHeight="1">
      <c r="A176" s="40"/>
      <c r="B176" s="46"/>
      <c r="C176" s="310" t="s">
        <v>19</v>
      </c>
      <c r="D176" s="310" t="s">
        <v>1272</v>
      </c>
      <c r="E176" s="19" t="s">
        <v>19</v>
      </c>
      <c r="F176" s="311">
        <v>0.54000000000000004</v>
      </c>
      <c r="G176" s="40"/>
      <c r="H176" s="46"/>
    </row>
    <row r="177" s="2" customFormat="1" ht="16.8" customHeight="1">
      <c r="A177" s="40"/>
      <c r="B177" s="46"/>
      <c r="C177" s="310" t="s">
        <v>19</v>
      </c>
      <c r="D177" s="310" t="s">
        <v>1264</v>
      </c>
      <c r="E177" s="19" t="s">
        <v>19</v>
      </c>
      <c r="F177" s="311">
        <v>0.19700000000000001</v>
      </c>
      <c r="G177" s="40"/>
      <c r="H177" s="46"/>
    </row>
    <row r="178" s="2" customFormat="1" ht="16.8" customHeight="1">
      <c r="A178" s="40"/>
      <c r="B178" s="46"/>
      <c r="C178" s="310" t="s">
        <v>19</v>
      </c>
      <c r="D178" s="310" t="s">
        <v>1265</v>
      </c>
      <c r="E178" s="19" t="s">
        <v>19</v>
      </c>
      <c r="F178" s="311">
        <v>0.27800000000000002</v>
      </c>
      <c r="G178" s="40"/>
      <c r="H178" s="46"/>
    </row>
    <row r="179" s="2" customFormat="1" ht="16.8" customHeight="1">
      <c r="A179" s="40"/>
      <c r="B179" s="46"/>
      <c r="C179" s="310" t="s">
        <v>1266</v>
      </c>
      <c r="D179" s="310" t="s">
        <v>202</v>
      </c>
      <c r="E179" s="19" t="s">
        <v>19</v>
      </c>
      <c r="F179" s="311">
        <v>36.878</v>
      </c>
      <c r="G179" s="40"/>
      <c r="H179" s="46"/>
    </row>
    <row r="180" s="2" customFormat="1" ht="16.8" customHeight="1">
      <c r="A180" s="40"/>
      <c r="B180" s="46"/>
      <c r="C180" s="306" t="s">
        <v>1273</v>
      </c>
      <c r="D180" s="307" t="s">
        <v>1274</v>
      </c>
      <c r="E180" s="308" t="s">
        <v>149</v>
      </c>
      <c r="F180" s="309">
        <v>43.668999999999997</v>
      </c>
      <c r="G180" s="40"/>
      <c r="H180" s="46"/>
    </row>
    <row r="181" s="2" customFormat="1" ht="16.8" customHeight="1">
      <c r="A181" s="40"/>
      <c r="B181" s="46"/>
      <c r="C181" s="310" t="s">
        <v>19</v>
      </c>
      <c r="D181" s="310" t="s">
        <v>1275</v>
      </c>
      <c r="E181" s="19" t="s">
        <v>19</v>
      </c>
      <c r="F181" s="311">
        <v>0</v>
      </c>
      <c r="G181" s="40"/>
      <c r="H181" s="46"/>
    </row>
    <row r="182" s="2" customFormat="1" ht="16.8" customHeight="1">
      <c r="A182" s="40"/>
      <c r="B182" s="46"/>
      <c r="C182" s="310" t="s">
        <v>19</v>
      </c>
      <c r="D182" s="310" t="s">
        <v>1276</v>
      </c>
      <c r="E182" s="19" t="s">
        <v>19</v>
      </c>
      <c r="F182" s="311">
        <v>0</v>
      </c>
      <c r="G182" s="40"/>
      <c r="H182" s="46"/>
    </row>
    <row r="183" s="2" customFormat="1" ht="16.8" customHeight="1">
      <c r="A183" s="40"/>
      <c r="B183" s="46"/>
      <c r="C183" s="310" t="s">
        <v>19</v>
      </c>
      <c r="D183" s="310" t="s">
        <v>1277</v>
      </c>
      <c r="E183" s="19" t="s">
        <v>19</v>
      </c>
      <c r="F183" s="311">
        <v>0</v>
      </c>
      <c r="G183" s="40"/>
      <c r="H183" s="46"/>
    </row>
    <row r="184" s="2" customFormat="1" ht="16.8" customHeight="1">
      <c r="A184" s="40"/>
      <c r="B184" s="46"/>
      <c r="C184" s="310" t="s">
        <v>19</v>
      </c>
      <c r="D184" s="310" t="s">
        <v>1278</v>
      </c>
      <c r="E184" s="19" t="s">
        <v>19</v>
      </c>
      <c r="F184" s="311">
        <v>49.060000000000002</v>
      </c>
      <c r="G184" s="40"/>
      <c r="H184" s="46"/>
    </row>
    <row r="185" s="2" customFormat="1" ht="16.8" customHeight="1">
      <c r="A185" s="40"/>
      <c r="B185" s="46"/>
      <c r="C185" s="310" t="s">
        <v>19</v>
      </c>
      <c r="D185" s="310" t="s">
        <v>931</v>
      </c>
      <c r="E185" s="19" t="s">
        <v>19</v>
      </c>
      <c r="F185" s="311">
        <v>0.20699999999999999</v>
      </c>
      <c r="G185" s="40"/>
      <c r="H185" s="46"/>
    </row>
    <row r="186" s="2" customFormat="1" ht="16.8" customHeight="1">
      <c r="A186" s="40"/>
      <c r="B186" s="46"/>
      <c r="C186" s="310" t="s">
        <v>19</v>
      </c>
      <c r="D186" s="310" t="s">
        <v>1279</v>
      </c>
      <c r="E186" s="19" t="s">
        <v>19</v>
      </c>
      <c r="F186" s="311">
        <v>-3.5470000000000002</v>
      </c>
      <c r="G186" s="40"/>
      <c r="H186" s="46"/>
    </row>
    <row r="187" s="2" customFormat="1" ht="16.8" customHeight="1">
      <c r="A187" s="40"/>
      <c r="B187" s="46"/>
      <c r="C187" s="310" t="s">
        <v>19</v>
      </c>
      <c r="D187" s="310" t="s">
        <v>934</v>
      </c>
      <c r="E187" s="19" t="s">
        <v>19</v>
      </c>
      <c r="F187" s="311">
        <v>-3.4710000000000001</v>
      </c>
      <c r="G187" s="40"/>
      <c r="H187" s="46"/>
    </row>
    <row r="188" s="2" customFormat="1" ht="16.8" customHeight="1">
      <c r="A188" s="40"/>
      <c r="B188" s="46"/>
      <c r="C188" s="310" t="s">
        <v>19</v>
      </c>
      <c r="D188" s="310" t="s">
        <v>1280</v>
      </c>
      <c r="E188" s="19" t="s">
        <v>19</v>
      </c>
      <c r="F188" s="311">
        <v>0.92000000000000004</v>
      </c>
      <c r="G188" s="40"/>
      <c r="H188" s="46"/>
    </row>
    <row r="189" s="2" customFormat="1" ht="16.8" customHeight="1">
      <c r="A189" s="40"/>
      <c r="B189" s="46"/>
      <c r="C189" s="310" t="s">
        <v>19</v>
      </c>
      <c r="D189" s="310" t="s">
        <v>1281</v>
      </c>
      <c r="E189" s="19" t="s">
        <v>19</v>
      </c>
      <c r="F189" s="311">
        <v>0.5</v>
      </c>
      <c r="G189" s="40"/>
      <c r="H189" s="46"/>
    </row>
    <row r="190" s="2" customFormat="1" ht="16.8" customHeight="1">
      <c r="A190" s="40"/>
      <c r="B190" s="46"/>
      <c r="C190" s="310" t="s">
        <v>1273</v>
      </c>
      <c r="D190" s="310" t="s">
        <v>189</v>
      </c>
      <c r="E190" s="19" t="s">
        <v>19</v>
      </c>
      <c r="F190" s="311">
        <v>43.668999999999997</v>
      </c>
      <c r="G190" s="40"/>
      <c r="H190" s="46"/>
    </row>
    <row r="191" s="2" customFormat="1" ht="16.8" customHeight="1">
      <c r="A191" s="40"/>
      <c r="B191" s="46"/>
      <c r="C191" s="306" t="s">
        <v>1282</v>
      </c>
      <c r="D191" s="307" t="s">
        <v>1283</v>
      </c>
      <c r="E191" s="308" t="s">
        <v>149</v>
      </c>
      <c r="F191" s="309">
        <v>18.943999999999999</v>
      </c>
      <c r="G191" s="40"/>
      <c r="H191" s="46"/>
    </row>
    <row r="192" s="2" customFormat="1" ht="16.8" customHeight="1">
      <c r="A192" s="40"/>
      <c r="B192" s="46"/>
      <c r="C192" s="310" t="s">
        <v>19</v>
      </c>
      <c r="D192" s="310" t="s">
        <v>905</v>
      </c>
      <c r="E192" s="19" t="s">
        <v>19</v>
      </c>
      <c r="F192" s="311">
        <v>0</v>
      </c>
      <c r="G192" s="40"/>
      <c r="H192" s="46"/>
    </row>
    <row r="193" s="2" customFormat="1" ht="16.8" customHeight="1">
      <c r="A193" s="40"/>
      <c r="B193" s="46"/>
      <c r="C193" s="310" t="s">
        <v>19</v>
      </c>
      <c r="D193" s="310" t="s">
        <v>1284</v>
      </c>
      <c r="E193" s="19" t="s">
        <v>19</v>
      </c>
      <c r="F193" s="311">
        <v>18.943999999999999</v>
      </c>
      <c r="G193" s="40"/>
      <c r="H193" s="46"/>
    </row>
    <row r="194" s="2" customFormat="1" ht="16.8" customHeight="1">
      <c r="A194" s="40"/>
      <c r="B194" s="46"/>
      <c r="C194" s="310" t="s">
        <v>1282</v>
      </c>
      <c r="D194" s="310" t="s">
        <v>189</v>
      </c>
      <c r="E194" s="19" t="s">
        <v>19</v>
      </c>
      <c r="F194" s="311">
        <v>18.943999999999999</v>
      </c>
      <c r="G194" s="40"/>
      <c r="H194" s="46"/>
    </row>
    <row r="195" s="2" customFormat="1" ht="16.8" customHeight="1">
      <c r="A195" s="40"/>
      <c r="B195" s="46"/>
      <c r="C195" s="306" t="s">
        <v>48</v>
      </c>
      <c r="D195" s="307" t="s">
        <v>95</v>
      </c>
      <c r="E195" s="308" t="s">
        <v>96</v>
      </c>
      <c r="F195" s="309">
        <v>7.218</v>
      </c>
      <c r="G195" s="40"/>
      <c r="H195" s="46"/>
    </row>
    <row r="196" s="2" customFormat="1" ht="16.8" customHeight="1">
      <c r="A196" s="40"/>
      <c r="B196" s="46"/>
      <c r="C196" s="310" t="s">
        <v>19</v>
      </c>
      <c r="D196" s="310" t="s">
        <v>1285</v>
      </c>
      <c r="E196" s="19" t="s">
        <v>19</v>
      </c>
      <c r="F196" s="311">
        <v>0</v>
      </c>
      <c r="G196" s="40"/>
      <c r="H196" s="46"/>
    </row>
    <row r="197" s="2" customFormat="1" ht="16.8" customHeight="1">
      <c r="A197" s="40"/>
      <c r="B197" s="46"/>
      <c r="C197" s="310" t="s">
        <v>19</v>
      </c>
      <c r="D197" s="310" t="s">
        <v>1286</v>
      </c>
      <c r="E197" s="19" t="s">
        <v>19</v>
      </c>
      <c r="F197" s="311">
        <v>7.1459999999999999</v>
      </c>
      <c r="G197" s="40"/>
      <c r="H197" s="46"/>
    </row>
    <row r="198" s="2" customFormat="1" ht="16.8" customHeight="1">
      <c r="A198" s="40"/>
      <c r="B198" s="46"/>
      <c r="C198" s="310" t="s">
        <v>19</v>
      </c>
      <c r="D198" s="310" t="s">
        <v>1287</v>
      </c>
      <c r="E198" s="19" t="s">
        <v>19</v>
      </c>
      <c r="F198" s="311">
        <v>0.071999999999999995</v>
      </c>
      <c r="G198" s="40"/>
      <c r="H198" s="46"/>
    </row>
    <row r="199" s="2" customFormat="1" ht="16.8" customHeight="1">
      <c r="A199" s="40"/>
      <c r="B199" s="46"/>
      <c r="C199" s="310" t="s">
        <v>48</v>
      </c>
      <c r="D199" s="310" t="s">
        <v>202</v>
      </c>
      <c r="E199" s="19" t="s">
        <v>19</v>
      </c>
      <c r="F199" s="311">
        <v>7.218</v>
      </c>
      <c r="G199" s="40"/>
      <c r="H199" s="46"/>
    </row>
    <row r="200" s="2" customFormat="1" ht="16.8" customHeight="1">
      <c r="A200" s="40"/>
      <c r="B200" s="46"/>
      <c r="C200" s="306" t="s">
        <v>98</v>
      </c>
      <c r="D200" s="307" t="s">
        <v>1288</v>
      </c>
      <c r="E200" s="308" t="s">
        <v>96</v>
      </c>
      <c r="F200" s="309">
        <v>3.008</v>
      </c>
      <c r="G200" s="40"/>
      <c r="H200" s="46"/>
    </row>
    <row r="201" s="2" customFormat="1" ht="16.8" customHeight="1">
      <c r="A201" s="40"/>
      <c r="B201" s="46"/>
      <c r="C201" s="310" t="s">
        <v>19</v>
      </c>
      <c r="D201" s="310" t="s">
        <v>1285</v>
      </c>
      <c r="E201" s="19" t="s">
        <v>19</v>
      </c>
      <c r="F201" s="311">
        <v>0</v>
      </c>
      <c r="G201" s="40"/>
      <c r="H201" s="46"/>
    </row>
    <row r="202" s="2" customFormat="1" ht="16.8" customHeight="1">
      <c r="A202" s="40"/>
      <c r="B202" s="46"/>
      <c r="C202" s="310" t="s">
        <v>19</v>
      </c>
      <c r="D202" s="310" t="s">
        <v>1289</v>
      </c>
      <c r="E202" s="19" t="s">
        <v>19</v>
      </c>
      <c r="F202" s="311">
        <v>2.9780000000000002</v>
      </c>
      <c r="G202" s="40"/>
      <c r="H202" s="46"/>
    </row>
    <row r="203" s="2" customFormat="1" ht="16.8" customHeight="1">
      <c r="A203" s="40"/>
      <c r="B203" s="46"/>
      <c r="C203" s="310" t="s">
        <v>19</v>
      </c>
      <c r="D203" s="310" t="s">
        <v>1290</v>
      </c>
      <c r="E203" s="19" t="s">
        <v>19</v>
      </c>
      <c r="F203" s="311">
        <v>0.029999999999999999</v>
      </c>
      <c r="G203" s="40"/>
      <c r="H203" s="46"/>
    </row>
    <row r="204" s="2" customFormat="1" ht="16.8" customHeight="1">
      <c r="A204" s="40"/>
      <c r="B204" s="46"/>
      <c r="C204" s="310" t="s">
        <v>98</v>
      </c>
      <c r="D204" s="310" t="s">
        <v>202</v>
      </c>
      <c r="E204" s="19" t="s">
        <v>19</v>
      </c>
      <c r="F204" s="311">
        <v>3.008</v>
      </c>
      <c r="G204" s="40"/>
      <c r="H204" s="46"/>
    </row>
    <row r="205" s="2" customFormat="1" ht="7.44" customHeight="1">
      <c r="A205" s="40"/>
      <c r="B205" s="168"/>
      <c r="C205" s="169"/>
      <c r="D205" s="169"/>
      <c r="E205" s="169"/>
      <c r="F205" s="169"/>
      <c r="G205" s="169"/>
      <c r="H205" s="46"/>
    </row>
    <row r="206" s="2" customFormat="1">
      <c r="A206" s="40"/>
      <c r="B206" s="40"/>
      <c r="C206" s="40"/>
      <c r="D206" s="40"/>
      <c r="E206" s="40"/>
      <c r="F206" s="40"/>
      <c r="G206" s="40"/>
      <c r="H206" s="40"/>
    </row>
  </sheetData>
  <sheetProtection sheet="1" formatColumns="0" formatRows="0" objects="1" scenarios="1" spinCount="100000" saltValue="Vm1aR0BRAzzJGh2P5TwE+H1fo2CwxWhGsxnaNPQuYxx20B265Q9/uHxI99N2F3fTDLvlFT5vho/hjhRc8qZz6A==" hashValue="rliFQdlJzxZ8cbD7Td12+4H2KyPVsr6aPdwXi+nlerzPdVUffceWtbXwnBMhb59vgQL77QEMolzX8Yu1gvO8dw==" algorithmName="SHA-512" password="CC35"/>
  <mergeCells count="2">
    <mergeCell ref="D5:F5"/>
    <mergeCell ref="D6:F6"/>
  </mergeCells>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313" customWidth="1"/>
    <col min="2" max="2" width="1.667969" style="313" customWidth="1"/>
    <col min="3" max="4" width="5" style="313" customWidth="1"/>
    <col min="5" max="5" width="11.66016" style="313" customWidth="1"/>
    <col min="6" max="6" width="9.160156" style="313" customWidth="1"/>
    <col min="7" max="7" width="5" style="313" customWidth="1"/>
    <col min="8" max="8" width="77.83203" style="313" customWidth="1"/>
    <col min="9" max="10" width="20" style="313" customWidth="1"/>
    <col min="11" max="11" width="1.667969" style="313" customWidth="1"/>
  </cols>
  <sheetData>
    <row r="1" s="1" customFormat="1" ht="37.5" customHeight="1"/>
    <row r="2" s="1" customFormat="1" ht="7.5" customHeight="1">
      <c r="B2" s="314"/>
      <c r="C2" s="315"/>
      <c r="D2" s="315"/>
      <c r="E2" s="315"/>
      <c r="F2" s="315"/>
      <c r="G2" s="315"/>
      <c r="H2" s="315"/>
      <c r="I2" s="315"/>
      <c r="J2" s="315"/>
      <c r="K2" s="316"/>
    </row>
    <row r="3" s="17" customFormat="1" ht="45" customHeight="1">
      <c r="B3" s="317"/>
      <c r="C3" s="318" t="s">
        <v>1291</v>
      </c>
      <c r="D3" s="318"/>
      <c r="E3" s="318"/>
      <c r="F3" s="318"/>
      <c r="G3" s="318"/>
      <c r="H3" s="318"/>
      <c r="I3" s="318"/>
      <c r="J3" s="318"/>
      <c r="K3" s="319"/>
    </row>
    <row r="4" s="1" customFormat="1" ht="25.5" customHeight="1">
      <c r="B4" s="320"/>
      <c r="C4" s="321" t="s">
        <v>1292</v>
      </c>
      <c r="D4" s="321"/>
      <c r="E4" s="321"/>
      <c r="F4" s="321"/>
      <c r="G4" s="321"/>
      <c r="H4" s="321"/>
      <c r="I4" s="321"/>
      <c r="J4" s="321"/>
      <c r="K4" s="322"/>
    </row>
    <row r="5" s="1" customFormat="1" ht="5.25" customHeight="1">
      <c r="B5" s="320"/>
      <c r="C5" s="323"/>
      <c r="D5" s="323"/>
      <c r="E5" s="323"/>
      <c r="F5" s="323"/>
      <c r="G5" s="323"/>
      <c r="H5" s="323"/>
      <c r="I5" s="323"/>
      <c r="J5" s="323"/>
      <c r="K5" s="322"/>
    </row>
    <row r="6" s="1" customFormat="1" ht="15" customHeight="1">
      <c r="B6" s="320"/>
      <c r="C6" s="324" t="s">
        <v>1293</v>
      </c>
      <c r="D6" s="324"/>
      <c r="E6" s="324"/>
      <c r="F6" s="324"/>
      <c r="G6" s="324"/>
      <c r="H6" s="324"/>
      <c r="I6" s="324"/>
      <c r="J6" s="324"/>
      <c r="K6" s="322"/>
    </row>
    <row r="7" s="1" customFormat="1" ht="15" customHeight="1">
      <c r="B7" s="325"/>
      <c r="C7" s="324" t="s">
        <v>1294</v>
      </c>
      <c r="D7" s="324"/>
      <c r="E7" s="324"/>
      <c r="F7" s="324"/>
      <c r="G7" s="324"/>
      <c r="H7" s="324"/>
      <c r="I7" s="324"/>
      <c r="J7" s="324"/>
      <c r="K7" s="322"/>
    </row>
    <row r="8" s="1" customFormat="1" ht="12.75" customHeight="1">
      <c r="B8" s="325"/>
      <c r="C8" s="324"/>
      <c r="D8" s="324"/>
      <c r="E8" s="324"/>
      <c r="F8" s="324"/>
      <c r="G8" s="324"/>
      <c r="H8" s="324"/>
      <c r="I8" s="324"/>
      <c r="J8" s="324"/>
      <c r="K8" s="322"/>
    </row>
    <row r="9" s="1" customFormat="1" ht="15" customHeight="1">
      <c r="B9" s="325"/>
      <c r="C9" s="324" t="s">
        <v>1295</v>
      </c>
      <c r="D9" s="324"/>
      <c r="E9" s="324"/>
      <c r="F9" s="324"/>
      <c r="G9" s="324"/>
      <c r="H9" s="324"/>
      <c r="I9" s="324"/>
      <c r="J9" s="324"/>
      <c r="K9" s="322"/>
    </row>
    <row r="10" s="1" customFormat="1" ht="15" customHeight="1">
      <c r="B10" s="325"/>
      <c r="C10" s="324"/>
      <c r="D10" s="324" t="s">
        <v>1296</v>
      </c>
      <c r="E10" s="324"/>
      <c r="F10" s="324"/>
      <c r="G10" s="324"/>
      <c r="H10" s="324"/>
      <c r="I10" s="324"/>
      <c r="J10" s="324"/>
      <c r="K10" s="322"/>
    </row>
    <row r="11" s="1" customFormat="1" ht="15" customHeight="1">
      <c r="B11" s="325"/>
      <c r="C11" s="326"/>
      <c r="D11" s="324" t="s">
        <v>1297</v>
      </c>
      <c r="E11" s="324"/>
      <c r="F11" s="324"/>
      <c r="G11" s="324"/>
      <c r="H11" s="324"/>
      <c r="I11" s="324"/>
      <c r="J11" s="324"/>
      <c r="K11" s="322"/>
    </row>
    <row r="12" s="1" customFormat="1" ht="15" customHeight="1">
      <c r="B12" s="325"/>
      <c r="C12" s="326"/>
      <c r="D12" s="324"/>
      <c r="E12" s="324"/>
      <c r="F12" s="324"/>
      <c r="G12" s="324"/>
      <c r="H12" s="324"/>
      <c r="I12" s="324"/>
      <c r="J12" s="324"/>
      <c r="K12" s="322"/>
    </row>
    <row r="13" s="1" customFormat="1" ht="15" customHeight="1">
      <c r="B13" s="325"/>
      <c r="C13" s="326"/>
      <c r="D13" s="327" t="s">
        <v>1298</v>
      </c>
      <c r="E13" s="324"/>
      <c r="F13" s="324"/>
      <c r="G13" s="324"/>
      <c r="H13" s="324"/>
      <c r="I13" s="324"/>
      <c r="J13" s="324"/>
      <c r="K13" s="322"/>
    </row>
    <row r="14" s="1" customFormat="1" ht="12.75" customHeight="1">
      <c r="B14" s="325"/>
      <c r="C14" s="326"/>
      <c r="D14" s="326"/>
      <c r="E14" s="326"/>
      <c r="F14" s="326"/>
      <c r="G14" s="326"/>
      <c r="H14" s="326"/>
      <c r="I14" s="326"/>
      <c r="J14" s="326"/>
      <c r="K14" s="322"/>
    </row>
    <row r="15" s="1" customFormat="1" ht="15" customHeight="1">
      <c r="B15" s="325"/>
      <c r="C15" s="326"/>
      <c r="D15" s="324" t="s">
        <v>1299</v>
      </c>
      <c r="E15" s="324"/>
      <c r="F15" s="324"/>
      <c r="G15" s="324"/>
      <c r="H15" s="324"/>
      <c r="I15" s="324"/>
      <c r="J15" s="324"/>
      <c r="K15" s="322"/>
    </row>
    <row r="16" s="1" customFormat="1" ht="15" customHeight="1">
      <c r="B16" s="325"/>
      <c r="C16" s="326"/>
      <c r="D16" s="324" t="s">
        <v>1300</v>
      </c>
      <c r="E16" s="324"/>
      <c r="F16" s="324"/>
      <c r="G16" s="324"/>
      <c r="H16" s="324"/>
      <c r="I16" s="324"/>
      <c r="J16" s="324"/>
      <c r="K16" s="322"/>
    </row>
    <row r="17" s="1" customFormat="1" ht="15" customHeight="1">
      <c r="B17" s="325"/>
      <c r="C17" s="326"/>
      <c r="D17" s="324" t="s">
        <v>1301</v>
      </c>
      <c r="E17" s="324"/>
      <c r="F17" s="324"/>
      <c r="G17" s="324"/>
      <c r="H17" s="324"/>
      <c r="I17" s="324"/>
      <c r="J17" s="324"/>
      <c r="K17" s="322"/>
    </row>
    <row r="18" s="1" customFormat="1" ht="15" customHeight="1">
      <c r="B18" s="325"/>
      <c r="C18" s="326"/>
      <c r="D18" s="326"/>
      <c r="E18" s="328" t="s">
        <v>77</v>
      </c>
      <c r="F18" s="324" t="s">
        <v>1302</v>
      </c>
      <c r="G18" s="324"/>
      <c r="H18" s="324"/>
      <c r="I18" s="324"/>
      <c r="J18" s="324"/>
      <c r="K18" s="322"/>
    </row>
    <row r="19" s="1" customFormat="1" ht="15" customHeight="1">
      <c r="B19" s="325"/>
      <c r="C19" s="326"/>
      <c r="D19" s="326"/>
      <c r="E19" s="328" t="s">
        <v>1303</v>
      </c>
      <c r="F19" s="324" t="s">
        <v>1304</v>
      </c>
      <c r="G19" s="324"/>
      <c r="H19" s="324"/>
      <c r="I19" s="324"/>
      <c r="J19" s="324"/>
      <c r="K19" s="322"/>
    </row>
    <row r="20" s="1" customFormat="1" ht="15" customHeight="1">
      <c r="B20" s="325"/>
      <c r="C20" s="326"/>
      <c r="D20" s="326"/>
      <c r="E20" s="328" t="s">
        <v>1305</v>
      </c>
      <c r="F20" s="324" t="s">
        <v>1306</v>
      </c>
      <c r="G20" s="324"/>
      <c r="H20" s="324"/>
      <c r="I20" s="324"/>
      <c r="J20" s="324"/>
      <c r="K20" s="322"/>
    </row>
    <row r="21" s="1" customFormat="1" ht="15" customHeight="1">
      <c r="B21" s="325"/>
      <c r="C21" s="326"/>
      <c r="D21" s="326"/>
      <c r="E21" s="328" t="s">
        <v>1307</v>
      </c>
      <c r="F21" s="324" t="s">
        <v>1308</v>
      </c>
      <c r="G21" s="324"/>
      <c r="H21" s="324"/>
      <c r="I21" s="324"/>
      <c r="J21" s="324"/>
      <c r="K21" s="322"/>
    </row>
    <row r="22" s="1" customFormat="1" ht="15" customHeight="1">
      <c r="B22" s="325"/>
      <c r="C22" s="326"/>
      <c r="D22" s="326"/>
      <c r="E22" s="328" t="s">
        <v>1309</v>
      </c>
      <c r="F22" s="324" t="s">
        <v>1310</v>
      </c>
      <c r="G22" s="324"/>
      <c r="H22" s="324"/>
      <c r="I22" s="324"/>
      <c r="J22" s="324"/>
      <c r="K22" s="322"/>
    </row>
    <row r="23" s="1" customFormat="1" ht="15" customHeight="1">
      <c r="B23" s="325"/>
      <c r="C23" s="326"/>
      <c r="D23" s="326"/>
      <c r="E23" s="328" t="s">
        <v>84</v>
      </c>
      <c r="F23" s="324" t="s">
        <v>1311</v>
      </c>
      <c r="G23" s="324"/>
      <c r="H23" s="324"/>
      <c r="I23" s="324"/>
      <c r="J23" s="324"/>
      <c r="K23" s="322"/>
    </row>
    <row r="24" s="1" customFormat="1" ht="12.75" customHeight="1">
      <c r="B24" s="325"/>
      <c r="C24" s="326"/>
      <c r="D24" s="326"/>
      <c r="E24" s="326"/>
      <c r="F24" s="326"/>
      <c r="G24" s="326"/>
      <c r="H24" s="326"/>
      <c r="I24" s="326"/>
      <c r="J24" s="326"/>
      <c r="K24" s="322"/>
    </row>
    <row r="25" s="1" customFormat="1" ht="15" customHeight="1">
      <c r="B25" s="325"/>
      <c r="C25" s="324" t="s">
        <v>1312</v>
      </c>
      <c r="D25" s="324"/>
      <c r="E25" s="324"/>
      <c r="F25" s="324"/>
      <c r="G25" s="324"/>
      <c r="H25" s="324"/>
      <c r="I25" s="324"/>
      <c r="J25" s="324"/>
      <c r="K25" s="322"/>
    </row>
    <row r="26" s="1" customFormat="1" ht="15" customHeight="1">
      <c r="B26" s="325"/>
      <c r="C26" s="324" t="s">
        <v>1313</v>
      </c>
      <c r="D26" s="324"/>
      <c r="E26" s="324"/>
      <c r="F26" s="324"/>
      <c r="G26" s="324"/>
      <c r="H26" s="324"/>
      <c r="I26" s="324"/>
      <c r="J26" s="324"/>
      <c r="K26" s="322"/>
    </row>
    <row r="27" s="1" customFormat="1" ht="15" customHeight="1">
      <c r="B27" s="325"/>
      <c r="C27" s="324"/>
      <c r="D27" s="324" t="s">
        <v>1314</v>
      </c>
      <c r="E27" s="324"/>
      <c r="F27" s="324"/>
      <c r="G27" s="324"/>
      <c r="H27" s="324"/>
      <c r="I27" s="324"/>
      <c r="J27" s="324"/>
      <c r="K27" s="322"/>
    </row>
    <row r="28" s="1" customFormat="1" ht="15" customHeight="1">
      <c r="B28" s="325"/>
      <c r="C28" s="326"/>
      <c r="D28" s="324" t="s">
        <v>1315</v>
      </c>
      <c r="E28" s="324"/>
      <c r="F28" s="324"/>
      <c r="G28" s="324"/>
      <c r="H28" s="324"/>
      <c r="I28" s="324"/>
      <c r="J28" s="324"/>
      <c r="K28" s="322"/>
    </row>
    <row r="29" s="1" customFormat="1" ht="12.75" customHeight="1">
      <c r="B29" s="325"/>
      <c r="C29" s="326"/>
      <c r="D29" s="326"/>
      <c r="E29" s="326"/>
      <c r="F29" s="326"/>
      <c r="G29" s="326"/>
      <c r="H29" s="326"/>
      <c r="I29" s="326"/>
      <c r="J29" s="326"/>
      <c r="K29" s="322"/>
    </row>
    <row r="30" s="1" customFormat="1" ht="15" customHeight="1">
      <c r="B30" s="325"/>
      <c r="C30" s="326"/>
      <c r="D30" s="324" t="s">
        <v>1316</v>
      </c>
      <c r="E30" s="324"/>
      <c r="F30" s="324"/>
      <c r="G30" s="324"/>
      <c r="H30" s="324"/>
      <c r="I30" s="324"/>
      <c r="J30" s="324"/>
      <c r="K30" s="322"/>
    </row>
    <row r="31" s="1" customFormat="1" ht="15" customHeight="1">
      <c r="B31" s="325"/>
      <c r="C31" s="326"/>
      <c r="D31" s="324" t="s">
        <v>1317</v>
      </c>
      <c r="E31" s="324"/>
      <c r="F31" s="324"/>
      <c r="G31" s="324"/>
      <c r="H31" s="324"/>
      <c r="I31" s="324"/>
      <c r="J31" s="324"/>
      <c r="K31" s="322"/>
    </row>
    <row r="32" s="1" customFormat="1" ht="12.75" customHeight="1">
      <c r="B32" s="325"/>
      <c r="C32" s="326"/>
      <c r="D32" s="326"/>
      <c r="E32" s="326"/>
      <c r="F32" s="326"/>
      <c r="G32" s="326"/>
      <c r="H32" s="326"/>
      <c r="I32" s="326"/>
      <c r="J32" s="326"/>
      <c r="K32" s="322"/>
    </row>
    <row r="33" s="1" customFormat="1" ht="15" customHeight="1">
      <c r="B33" s="325"/>
      <c r="C33" s="326"/>
      <c r="D33" s="324" t="s">
        <v>1318</v>
      </c>
      <c r="E33" s="324"/>
      <c r="F33" s="324"/>
      <c r="G33" s="324"/>
      <c r="H33" s="324"/>
      <c r="I33" s="324"/>
      <c r="J33" s="324"/>
      <c r="K33" s="322"/>
    </row>
    <row r="34" s="1" customFormat="1" ht="15" customHeight="1">
      <c r="B34" s="325"/>
      <c r="C34" s="326"/>
      <c r="D34" s="324" t="s">
        <v>1319</v>
      </c>
      <c r="E34" s="324"/>
      <c r="F34" s="324"/>
      <c r="G34" s="324"/>
      <c r="H34" s="324"/>
      <c r="I34" s="324"/>
      <c r="J34" s="324"/>
      <c r="K34" s="322"/>
    </row>
    <row r="35" s="1" customFormat="1" ht="15" customHeight="1">
      <c r="B35" s="325"/>
      <c r="C35" s="326"/>
      <c r="D35" s="324" t="s">
        <v>1320</v>
      </c>
      <c r="E35" s="324"/>
      <c r="F35" s="324"/>
      <c r="G35" s="324"/>
      <c r="H35" s="324"/>
      <c r="I35" s="324"/>
      <c r="J35" s="324"/>
      <c r="K35" s="322"/>
    </row>
    <row r="36" s="1" customFormat="1" ht="15" customHeight="1">
      <c r="B36" s="325"/>
      <c r="C36" s="326"/>
      <c r="D36" s="324"/>
      <c r="E36" s="327" t="s">
        <v>130</v>
      </c>
      <c r="F36" s="324"/>
      <c r="G36" s="324" t="s">
        <v>1321</v>
      </c>
      <c r="H36" s="324"/>
      <c r="I36" s="324"/>
      <c r="J36" s="324"/>
      <c r="K36" s="322"/>
    </row>
    <row r="37" s="1" customFormat="1" ht="30.75" customHeight="1">
      <c r="B37" s="325"/>
      <c r="C37" s="326"/>
      <c r="D37" s="324"/>
      <c r="E37" s="327" t="s">
        <v>1322</v>
      </c>
      <c r="F37" s="324"/>
      <c r="G37" s="324" t="s">
        <v>1323</v>
      </c>
      <c r="H37" s="324"/>
      <c r="I37" s="324"/>
      <c r="J37" s="324"/>
      <c r="K37" s="322"/>
    </row>
    <row r="38" s="1" customFormat="1" ht="15" customHeight="1">
      <c r="B38" s="325"/>
      <c r="C38" s="326"/>
      <c r="D38" s="324"/>
      <c r="E38" s="327" t="s">
        <v>52</v>
      </c>
      <c r="F38" s="324"/>
      <c r="G38" s="324" t="s">
        <v>1324</v>
      </c>
      <c r="H38" s="324"/>
      <c r="I38" s="324"/>
      <c r="J38" s="324"/>
      <c r="K38" s="322"/>
    </row>
    <row r="39" s="1" customFormat="1" ht="15" customHeight="1">
      <c r="B39" s="325"/>
      <c r="C39" s="326"/>
      <c r="D39" s="324"/>
      <c r="E39" s="327" t="s">
        <v>53</v>
      </c>
      <c r="F39" s="324"/>
      <c r="G39" s="324" t="s">
        <v>1325</v>
      </c>
      <c r="H39" s="324"/>
      <c r="I39" s="324"/>
      <c r="J39" s="324"/>
      <c r="K39" s="322"/>
    </row>
    <row r="40" s="1" customFormat="1" ht="15" customHeight="1">
      <c r="B40" s="325"/>
      <c r="C40" s="326"/>
      <c r="D40" s="324"/>
      <c r="E40" s="327" t="s">
        <v>131</v>
      </c>
      <c r="F40" s="324"/>
      <c r="G40" s="324" t="s">
        <v>1326</v>
      </c>
      <c r="H40" s="324"/>
      <c r="I40" s="324"/>
      <c r="J40" s="324"/>
      <c r="K40" s="322"/>
    </row>
    <row r="41" s="1" customFormat="1" ht="15" customHeight="1">
      <c r="B41" s="325"/>
      <c r="C41" s="326"/>
      <c r="D41" s="324"/>
      <c r="E41" s="327" t="s">
        <v>132</v>
      </c>
      <c r="F41" s="324"/>
      <c r="G41" s="324" t="s">
        <v>1327</v>
      </c>
      <c r="H41" s="324"/>
      <c r="I41" s="324"/>
      <c r="J41" s="324"/>
      <c r="K41" s="322"/>
    </row>
    <row r="42" s="1" customFormat="1" ht="15" customHeight="1">
      <c r="B42" s="325"/>
      <c r="C42" s="326"/>
      <c r="D42" s="324"/>
      <c r="E42" s="327" t="s">
        <v>1328</v>
      </c>
      <c r="F42" s="324"/>
      <c r="G42" s="324" t="s">
        <v>1329</v>
      </c>
      <c r="H42" s="324"/>
      <c r="I42" s="324"/>
      <c r="J42" s="324"/>
      <c r="K42" s="322"/>
    </row>
    <row r="43" s="1" customFormat="1" ht="15" customHeight="1">
      <c r="B43" s="325"/>
      <c r="C43" s="326"/>
      <c r="D43" s="324"/>
      <c r="E43" s="327"/>
      <c r="F43" s="324"/>
      <c r="G43" s="324" t="s">
        <v>1330</v>
      </c>
      <c r="H43" s="324"/>
      <c r="I43" s="324"/>
      <c r="J43" s="324"/>
      <c r="K43" s="322"/>
    </row>
    <row r="44" s="1" customFormat="1" ht="15" customHeight="1">
      <c r="B44" s="325"/>
      <c r="C44" s="326"/>
      <c r="D44" s="324"/>
      <c r="E44" s="327" t="s">
        <v>1331</v>
      </c>
      <c r="F44" s="324"/>
      <c r="G44" s="324" t="s">
        <v>1332</v>
      </c>
      <c r="H44" s="324"/>
      <c r="I44" s="324"/>
      <c r="J44" s="324"/>
      <c r="K44" s="322"/>
    </row>
    <row r="45" s="1" customFormat="1" ht="15" customHeight="1">
      <c r="B45" s="325"/>
      <c r="C45" s="326"/>
      <c r="D45" s="324"/>
      <c r="E45" s="327" t="s">
        <v>134</v>
      </c>
      <c r="F45" s="324"/>
      <c r="G45" s="324" t="s">
        <v>1333</v>
      </c>
      <c r="H45" s="324"/>
      <c r="I45" s="324"/>
      <c r="J45" s="324"/>
      <c r="K45" s="322"/>
    </row>
    <row r="46" s="1" customFormat="1" ht="12.75" customHeight="1">
      <c r="B46" s="325"/>
      <c r="C46" s="326"/>
      <c r="D46" s="324"/>
      <c r="E46" s="324"/>
      <c r="F46" s="324"/>
      <c r="G46" s="324"/>
      <c r="H46" s="324"/>
      <c r="I46" s="324"/>
      <c r="J46" s="324"/>
      <c r="K46" s="322"/>
    </row>
    <row r="47" s="1" customFormat="1" ht="15" customHeight="1">
      <c r="B47" s="325"/>
      <c r="C47" s="326"/>
      <c r="D47" s="324" t="s">
        <v>1334</v>
      </c>
      <c r="E47" s="324"/>
      <c r="F47" s="324"/>
      <c r="G47" s="324"/>
      <c r="H47" s="324"/>
      <c r="I47" s="324"/>
      <c r="J47" s="324"/>
      <c r="K47" s="322"/>
    </row>
    <row r="48" s="1" customFormat="1" ht="15" customHeight="1">
      <c r="B48" s="325"/>
      <c r="C48" s="326"/>
      <c r="D48" s="326"/>
      <c r="E48" s="324" t="s">
        <v>1335</v>
      </c>
      <c r="F48" s="324"/>
      <c r="G48" s="324"/>
      <c r="H48" s="324"/>
      <c r="I48" s="324"/>
      <c r="J48" s="324"/>
      <c r="K48" s="322"/>
    </row>
    <row r="49" s="1" customFormat="1" ht="15" customHeight="1">
      <c r="B49" s="325"/>
      <c r="C49" s="326"/>
      <c r="D49" s="326"/>
      <c r="E49" s="324" t="s">
        <v>1336</v>
      </c>
      <c r="F49" s="324"/>
      <c r="G49" s="324"/>
      <c r="H49" s="324"/>
      <c r="I49" s="324"/>
      <c r="J49" s="324"/>
      <c r="K49" s="322"/>
    </row>
    <row r="50" s="1" customFormat="1" ht="15" customHeight="1">
      <c r="B50" s="325"/>
      <c r="C50" s="326"/>
      <c r="D50" s="326"/>
      <c r="E50" s="324" t="s">
        <v>1337</v>
      </c>
      <c r="F50" s="324"/>
      <c r="G50" s="324"/>
      <c r="H50" s="324"/>
      <c r="I50" s="324"/>
      <c r="J50" s="324"/>
      <c r="K50" s="322"/>
    </row>
    <row r="51" s="1" customFormat="1" ht="15" customHeight="1">
      <c r="B51" s="325"/>
      <c r="C51" s="326"/>
      <c r="D51" s="324" t="s">
        <v>1338</v>
      </c>
      <c r="E51" s="324"/>
      <c r="F51" s="324"/>
      <c r="G51" s="324"/>
      <c r="H51" s="324"/>
      <c r="I51" s="324"/>
      <c r="J51" s="324"/>
      <c r="K51" s="322"/>
    </row>
    <row r="52" s="1" customFormat="1" ht="25.5" customHeight="1">
      <c r="B52" s="320"/>
      <c r="C52" s="321" t="s">
        <v>1339</v>
      </c>
      <c r="D52" s="321"/>
      <c r="E52" s="321"/>
      <c r="F52" s="321"/>
      <c r="G52" s="321"/>
      <c r="H52" s="321"/>
      <c r="I52" s="321"/>
      <c r="J52" s="321"/>
      <c r="K52" s="322"/>
    </row>
    <row r="53" s="1" customFormat="1" ht="5.25" customHeight="1">
      <c r="B53" s="320"/>
      <c r="C53" s="323"/>
      <c r="D53" s="323"/>
      <c r="E53" s="323"/>
      <c r="F53" s="323"/>
      <c r="G53" s="323"/>
      <c r="H53" s="323"/>
      <c r="I53" s="323"/>
      <c r="J53" s="323"/>
      <c r="K53" s="322"/>
    </row>
    <row r="54" s="1" customFormat="1" ht="15" customHeight="1">
      <c r="B54" s="320"/>
      <c r="C54" s="324" t="s">
        <v>1340</v>
      </c>
      <c r="D54" s="324"/>
      <c r="E54" s="324"/>
      <c r="F54" s="324"/>
      <c r="G54" s="324"/>
      <c r="H54" s="324"/>
      <c r="I54" s="324"/>
      <c r="J54" s="324"/>
      <c r="K54" s="322"/>
    </row>
    <row r="55" s="1" customFormat="1" ht="15" customHeight="1">
      <c r="B55" s="320"/>
      <c r="C55" s="324" t="s">
        <v>1341</v>
      </c>
      <c r="D55" s="324"/>
      <c r="E55" s="324"/>
      <c r="F55" s="324"/>
      <c r="G55" s="324"/>
      <c r="H55" s="324"/>
      <c r="I55" s="324"/>
      <c r="J55" s="324"/>
      <c r="K55" s="322"/>
    </row>
    <row r="56" s="1" customFormat="1" ht="12.75" customHeight="1">
      <c r="B56" s="320"/>
      <c r="C56" s="324"/>
      <c r="D56" s="324"/>
      <c r="E56" s="324"/>
      <c r="F56" s="324"/>
      <c r="G56" s="324"/>
      <c r="H56" s="324"/>
      <c r="I56" s="324"/>
      <c r="J56" s="324"/>
      <c r="K56" s="322"/>
    </row>
    <row r="57" s="1" customFormat="1" ht="15" customHeight="1">
      <c r="B57" s="320"/>
      <c r="C57" s="324" t="s">
        <v>1342</v>
      </c>
      <c r="D57" s="324"/>
      <c r="E57" s="324"/>
      <c r="F57" s="324"/>
      <c r="G57" s="324"/>
      <c r="H57" s="324"/>
      <c r="I57" s="324"/>
      <c r="J57" s="324"/>
      <c r="K57" s="322"/>
    </row>
    <row r="58" s="1" customFormat="1" ht="15" customHeight="1">
      <c r="B58" s="320"/>
      <c r="C58" s="326"/>
      <c r="D58" s="324" t="s">
        <v>1343</v>
      </c>
      <c r="E58" s="324"/>
      <c r="F58" s="324"/>
      <c r="G58" s="324"/>
      <c r="H58" s="324"/>
      <c r="I58" s="324"/>
      <c r="J58" s="324"/>
      <c r="K58" s="322"/>
    </row>
    <row r="59" s="1" customFormat="1" ht="15" customHeight="1">
      <c r="B59" s="320"/>
      <c r="C59" s="326"/>
      <c r="D59" s="324" t="s">
        <v>1344</v>
      </c>
      <c r="E59" s="324"/>
      <c r="F59" s="324"/>
      <c r="G59" s="324"/>
      <c r="H59" s="324"/>
      <c r="I59" s="324"/>
      <c r="J59" s="324"/>
      <c r="K59" s="322"/>
    </row>
    <row r="60" s="1" customFormat="1" ht="15" customHeight="1">
      <c r="B60" s="320"/>
      <c r="C60" s="326"/>
      <c r="D60" s="324" t="s">
        <v>1345</v>
      </c>
      <c r="E60" s="324"/>
      <c r="F60" s="324"/>
      <c r="G60" s="324"/>
      <c r="H60" s="324"/>
      <c r="I60" s="324"/>
      <c r="J60" s="324"/>
      <c r="K60" s="322"/>
    </row>
    <row r="61" s="1" customFormat="1" ht="15" customHeight="1">
      <c r="B61" s="320"/>
      <c r="C61" s="326"/>
      <c r="D61" s="324" t="s">
        <v>1346</v>
      </c>
      <c r="E61" s="324"/>
      <c r="F61" s="324"/>
      <c r="G61" s="324"/>
      <c r="H61" s="324"/>
      <c r="I61" s="324"/>
      <c r="J61" s="324"/>
      <c r="K61" s="322"/>
    </row>
    <row r="62" s="1" customFormat="1" ht="15" customHeight="1">
      <c r="B62" s="320"/>
      <c r="C62" s="326"/>
      <c r="D62" s="329" t="s">
        <v>1347</v>
      </c>
      <c r="E62" s="329"/>
      <c r="F62" s="329"/>
      <c r="G62" s="329"/>
      <c r="H62" s="329"/>
      <c r="I62" s="329"/>
      <c r="J62" s="329"/>
      <c r="K62" s="322"/>
    </row>
    <row r="63" s="1" customFormat="1" ht="15" customHeight="1">
      <c r="B63" s="320"/>
      <c r="C63" s="326"/>
      <c r="D63" s="324" t="s">
        <v>1348</v>
      </c>
      <c r="E63" s="324"/>
      <c r="F63" s="324"/>
      <c r="G63" s="324"/>
      <c r="H63" s="324"/>
      <c r="I63" s="324"/>
      <c r="J63" s="324"/>
      <c r="K63" s="322"/>
    </row>
    <row r="64" s="1" customFormat="1" ht="12.75" customHeight="1">
      <c r="B64" s="320"/>
      <c r="C64" s="326"/>
      <c r="D64" s="326"/>
      <c r="E64" s="330"/>
      <c r="F64" s="326"/>
      <c r="G64" s="326"/>
      <c r="H64" s="326"/>
      <c r="I64" s="326"/>
      <c r="J64" s="326"/>
      <c r="K64" s="322"/>
    </row>
    <row r="65" s="1" customFormat="1" ht="15" customHeight="1">
      <c r="B65" s="320"/>
      <c r="C65" s="326"/>
      <c r="D65" s="324" t="s">
        <v>1349</v>
      </c>
      <c r="E65" s="324"/>
      <c r="F65" s="324"/>
      <c r="G65" s="324"/>
      <c r="H65" s="324"/>
      <c r="I65" s="324"/>
      <c r="J65" s="324"/>
      <c r="K65" s="322"/>
    </row>
    <row r="66" s="1" customFormat="1" ht="15" customHeight="1">
      <c r="B66" s="320"/>
      <c r="C66" s="326"/>
      <c r="D66" s="329" t="s">
        <v>1350</v>
      </c>
      <c r="E66" s="329"/>
      <c r="F66" s="329"/>
      <c r="G66" s="329"/>
      <c r="H66" s="329"/>
      <c r="I66" s="329"/>
      <c r="J66" s="329"/>
      <c r="K66" s="322"/>
    </row>
    <row r="67" s="1" customFormat="1" ht="15" customHeight="1">
      <c r="B67" s="320"/>
      <c r="C67" s="326"/>
      <c r="D67" s="324" t="s">
        <v>1351</v>
      </c>
      <c r="E67" s="324"/>
      <c r="F67" s="324"/>
      <c r="G67" s="324"/>
      <c r="H67" s="324"/>
      <c r="I67" s="324"/>
      <c r="J67" s="324"/>
      <c r="K67" s="322"/>
    </row>
    <row r="68" s="1" customFormat="1" ht="15" customHeight="1">
      <c r="B68" s="320"/>
      <c r="C68" s="326"/>
      <c r="D68" s="324" t="s">
        <v>1352</v>
      </c>
      <c r="E68" s="324"/>
      <c r="F68" s="324"/>
      <c r="G68" s="324"/>
      <c r="H68" s="324"/>
      <c r="I68" s="324"/>
      <c r="J68" s="324"/>
      <c r="K68" s="322"/>
    </row>
    <row r="69" s="1" customFormat="1" ht="15" customHeight="1">
      <c r="B69" s="320"/>
      <c r="C69" s="326"/>
      <c r="D69" s="324" t="s">
        <v>1353</v>
      </c>
      <c r="E69" s="324"/>
      <c r="F69" s="324"/>
      <c r="G69" s="324"/>
      <c r="H69" s="324"/>
      <c r="I69" s="324"/>
      <c r="J69" s="324"/>
      <c r="K69" s="322"/>
    </row>
    <row r="70" s="1" customFormat="1" ht="15" customHeight="1">
      <c r="B70" s="320"/>
      <c r="C70" s="326"/>
      <c r="D70" s="324" t="s">
        <v>1354</v>
      </c>
      <c r="E70" s="324"/>
      <c r="F70" s="324"/>
      <c r="G70" s="324"/>
      <c r="H70" s="324"/>
      <c r="I70" s="324"/>
      <c r="J70" s="324"/>
      <c r="K70" s="322"/>
    </row>
    <row r="71" s="1" customFormat="1" ht="12.75" customHeight="1">
      <c r="B71" s="331"/>
      <c r="C71" s="332"/>
      <c r="D71" s="332"/>
      <c r="E71" s="332"/>
      <c r="F71" s="332"/>
      <c r="G71" s="332"/>
      <c r="H71" s="332"/>
      <c r="I71" s="332"/>
      <c r="J71" s="332"/>
      <c r="K71" s="333"/>
    </row>
    <row r="72" s="1" customFormat="1" ht="18.75" customHeight="1">
      <c r="B72" s="334"/>
      <c r="C72" s="334"/>
      <c r="D72" s="334"/>
      <c r="E72" s="334"/>
      <c r="F72" s="334"/>
      <c r="G72" s="334"/>
      <c r="H72" s="334"/>
      <c r="I72" s="334"/>
      <c r="J72" s="334"/>
      <c r="K72" s="335"/>
    </row>
    <row r="73" s="1" customFormat="1" ht="18.75" customHeight="1">
      <c r="B73" s="335"/>
      <c r="C73" s="335"/>
      <c r="D73" s="335"/>
      <c r="E73" s="335"/>
      <c r="F73" s="335"/>
      <c r="G73" s="335"/>
      <c r="H73" s="335"/>
      <c r="I73" s="335"/>
      <c r="J73" s="335"/>
      <c r="K73" s="335"/>
    </row>
    <row r="74" s="1" customFormat="1" ht="7.5" customHeight="1">
      <c r="B74" s="336"/>
      <c r="C74" s="337"/>
      <c r="D74" s="337"/>
      <c r="E74" s="337"/>
      <c r="F74" s="337"/>
      <c r="G74" s="337"/>
      <c r="H74" s="337"/>
      <c r="I74" s="337"/>
      <c r="J74" s="337"/>
      <c r="K74" s="338"/>
    </row>
    <row r="75" s="1" customFormat="1" ht="45" customHeight="1">
      <c r="B75" s="339"/>
      <c r="C75" s="340" t="s">
        <v>1355</v>
      </c>
      <c r="D75" s="340"/>
      <c r="E75" s="340"/>
      <c r="F75" s="340"/>
      <c r="G75" s="340"/>
      <c r="H75" s="340"/>
      <c r="I75" s="340"/>
      <c r="J75" s="340"/>
      <c r="K75" s="341"/>
    </row>
    <row r="76" s="1" customFormat="1" ht="17.25" customHeight="1">
      <c r="B76" s="339"/>
      <c r="C76" s="342" t="s">
        <v>1356</v>
      </c>
      <c r="D76" s="342"/>
      <c r="E76" s="342"/>
      <c r="F76" s="342" t="s">
        <v>1357</v>
      </c>
      <c r="G76" s="343"/>
      <c r="H76" s="342" t="s">
        <v>53</v>
      </c>
      <c r="I76" s="342" t="s">
        <v>56</v>
      </c>
      <c r="J76" s="342" t="s">
        <v>1358</v>
      </c>
      <c r="K76" s="341"/>
    </row>
    <row r="77" s="1" customFormat="1" ht="17.25" customHeight="1">
      <c r="B77" s="339"/>
      <c r="C77" s="344" t="s">
        <v>1359</v>
      </c>
      <c r="D77" s="344"/>
      <c r="E77" s="344"/>
      <c r="F77" s="345" t="s">
        <v>1360</v>
      </c>
      <c r="G77" s="346"/>
      <c r="H77" s="344"/>
      <c r="I77" s="344"/>
      <c r="J77" s="344" t="s">
        <v>1361</v>
      </c>
      <c r="K77" s="341"/>
    </row>
    <row r="78" s="1" customFormat="1" ht="5.25" customHeight="1">
      <c r="B78" s="339"/>
      <c r="C78" s="347"/>
      <c r="D78" s="347"/>
      <c r="E78" s="347"/>
      <c r="F78" s="347"/>
      <c r="G78" s="348"/>
      <c r="H78" s="347"/>
      <c r="I78" s="347"/>
      <c r="J78" s="347"/>
      <c r="K78" s="341"/>
    </row>
    <row r="79" s="1" customFormat="1" ht="15" customHeight="1">
      <c r="B79" s="339"/>
      <c r="C79" s="327" t="s">
        <v>52</v>
      </c>
      <c r="D79" s="349"/>
      <c r="E79" s="349"/>
      <c r="F79" s="350" t="s">
        <v>1362</v>
      </c>
      <c r="G79" s="351"/>
      <c r="H79" s="327" t="s">
        <v>1363</v>
      </c>
      <c r="I79" s="327" t="s">
        <v>1364</v>
      </c>
      <c r="J79" s="327">
        <v>20</v>
      </c>
      <c r="K79" s="341"/>
    </row>
    <row r="80" s="1" customFormat="1" ht="15" customHeight="1">
      <c r="B80" s="339"/>
      <c r="C80" s="327" t="s">
        <v>1365</v>
      </c>
      <c r="D80" s="327"/>
      <c r="E80" s="327"/>
      <c r="F80" s="350" t="s">
        <v>1362</v>
      </c>
      <c r="G80" s="351"/>
      <c r="H80" s="327" t="s">
        <v>1366</v>
      </c>
      <c r="I80" s="327" t="s">
        <v>1364</v>
      </c>
      <c r="J80" s="327">
        <v>120</v>
      </c>
      <c r="K80" s="341"/>
    </row>
    <row r="81" s="1" customFormat="1" ht="15" customHeight="1">
      <c r="B81" s="352"/>
      <c r="C81" s="327" t="s">
        <v>1367</v>
      </c>
      <c r="D81" s="327"/>
      <c r="E81" s="327"/>
      <c r="F81" s="350" t="s">
        <v>1368</v>
      </c>
      <c r="G81" s="351"/>
      <c r="H81" s="327" t="s">
        <v>1369</v>
      </c>
      <c r="I81" s="327" t="s">
        <v>1364</v>
      </c>
      <c r="J81" s="327">
        <v>50</v>
      </c>
      <c r="K81" s="341"/>
    </row>
    <row r="82" s="1" customFormat="1" ht="15" customHeight="1">
      <c r="B82" s="352"/>
      <c r="C82" s="327" t="s">
        <v>1370</v>
      </c>
      <c r="D82" s="327"/>
      <c r="E82" s="327"/>
      <c r="F82" s="350" t="s">
        <v>1362</v>
      </c>
      <c r="G82" s="351"/>
      <c r="H82" s="327" t="s">
        <v>1371</v>
      </c>
      <c r="I82" s="327" t="s">
        <v>1372</v>
      </c>
      <c r="J82" s="327"/>
      <c r="K82" s="341"/>
    </row>
    <row r="83" s="1" customFormat="1" ht="15" customHeight="1">
      <c r="B83" s="352"/>
      <c r="C83" s="353" t="s">
        <v>1373</v>
      </c>
      <c r="D83" s="353"/>
      <c r="E83" s="353"/>
      <c r="F83" s="354" t="s">
        <v>1368</v>
      </c>
      <c r="G83" s="353"/>
      <c r="H83" s="353" t="s">
        <v>1374</v>
      </c>
      <c r="I83" s="353" t="s">
        <v>1364</v>
      </c>
      <c r="J83" s="353">
        <v>15</v>
      </c>
      <c r="K83" s="341"/>
    </row>
    <row r="84" s="1" customFormat="1" ht="15" customHeight="1">
      <c r="B84" s="352"/>
      <c r="C84" s="353" t="s">
        <v>1375</v>
      </c>
      <c r="D84" s="353"/>
      <c r="E84" s="353"/>
      <c r="F84" s="354" t="s">
        <v>1368</v>
      </c>
      <c r="G84" s="353"/>
      <c r="H84" s="353" t="s">
        <v>1376</v>
      </c>
      <c r="I84" s="353" t="s">
        <v>1364</v>
      </c>
      <c r="J84" s="353">
        <v>15</v>
      </c>
      <c r="K84" s="341"/>
    </row>
    <row r="85" s="1" customFormat="1" ht="15" customHeight="1">
      <c r="B85" s="352"/>
      <c r="C85" s="353" t="s">
        <v>1377</v>
      </c>
      <c r="D85" s="353"/>
      <c r="E85" s="353"/>
      <c r="F85" s="354" t="s">
        <v>1368</v>
      </c>
      <c r="G85" s="353"/>
      <c r="H85" s="353" t="s">
        <v>1378</v>
      </c>
      <c r="I85" s="353" t="s">
        <v>1364</v>
      </c>
      <c r="J85" s="353">
        <v>20</v>
      </c>
      <c r="K85" s="341"/>
    </row>
    <row r="86" s="1" customFormat="1" ht="15" customHeight="1">
      <c r="B86" s="352"/>
      <c r="C86" s="353" t="s">
        <v>1379</v>
      </c>
      <c r="D86" s="353"/>
      <c r="E86" s="353"/>
      <c r="F86" s="354" t="s">
        <v>1368</v>
      </c>
      <c r="G86" s="353"/>
      <c r="H86" s="353" t="s">
        <v>1380</v>
      </c>
      <c r="I86" s="353" t="s">
        <v>1364</v>
      </c>
      <c r="J86" s="353">
        <v>20</v>
      </c>
      <c r="K86" s="341"/>
    </row>
    <row r="87" s="1" customFormat="1" ht="15" customHeight="1">
      <c r="B87" s="352"/>
      <c r="C87" s="327" t="s">
        <v>1381</v>
      </c>
      <c r="D87" s="327"/>
      <c r="E87" s="327"/>
      <c r="F87" s="350" t="s">
        <v>1368</v>
      </c>
      <c r="G87" s="351"/>
      <c r="H87" s="327" t="s">
        <v>1382</v>
      </c>
      <c r="I87" s="327" t="s">
        <v>1364</v>
      </c>
      <c r="J87" s="327">
        <v>50</v>
      </c>
      <c r="K87" s="341"/>
    </row>
    <row r="88" s="1" customFormat="1" ht="15" customHeight="1">
      <c r="B88" s="352"/>
      <c r="C88" s="327" t="s">
        <v>1383</v>
      </c>
      <c r="D88" s="327"/>
      <c r="E88" s="327"/>
      <c r="F88" s="350" t="s">
        <v>1368</v>
      </c>
      <c r="G88" s="351"/>
      <c r="H88" s="327" t="s">
        <v>1384</v>
      </c>
      <c r="I88" s="327" t="s">
        <v>1364</v>
      </c>
      <c r="J88" s="327">
        <v>20</v>
      </c>
      <c r="K88" s="341"/>
    </row>
    <row r="89" s="1" customFormat="1" ht="15" customHeight="1">
      <c r="B89" s="352"/>
      <c r="C89" s="327" t="s">
        <v>1385</v>
      </c>
      <c r="D89" s="327"/>
      <c r="E89" s="327"/>
      <c r="F89" s="350" t="s">
        <v>1368</v>
      </c>
      <c r="G89" s="351"/>
      <c r="H89" s="327" t="s">
        <v>1386</v>
      </c>
      <c r="I89" s="327" t="s">
        <v>1364</v>
      </c>
      <c r="J89" s="327">
        <v>20</v>
      </c>
      <c r="K89" s="341"/>
    </row>
    <row r="90" s="1" customFormat="1" ht="15" customHeight="1">
      <c r="B90" s="352"/>
      <c r="C90" s="327" t="s">
        <v>1387</v>
      </c>
      <c r="D90" s="327"/>
      <c r="E90" s="327"/>
      <c r="F90" s="350" t="s">
        <v>1368</v>
      </c>
      <c r="G90" s="351"/>
      <c r="H90" s="327" t="s">
        <v>1388</v>
      </c>
      <c r="I90" s="327" t="s">
        <v>1364</v>
      </c>
      <c r="J90" s="327">
        <v>50</v>
      </c>
      <c r="K90" s="341"/>
    </row>
    <row r="91" s="1" customFormat="1" ht="15" customHeight="1">
      <c r="B91" s="352"/>
      <c r="C91" s="327" t="s">
        <v>1389</v>
      </c>
      <c r="D91" s="327"/>
      <c r="E91" s="327"/>
      <c r="F91" s="350" t="s">
        <v>1368</v>
      </c>
      <c r="G91" s="351"/>
      <c r="H91" s="327" t="s">
        <v>1389</v>
      </c>
      <c r="I91" s="327" t="s">
        <v>1364</v>
      </c>
      <c r="J91" s="327">
        <v>50</v>
      </c>
      <c r="K91" s="341"/>
    </row>
    <row r="92" s="1" customFormat="1" ht="15" customHeight="1">
      <c r="B92" s="352"/>
      <c r="C92" s="327" t="s">
        <v>1390</v>
      </c>
      <c r="D92" s="327"/>
      <c r="E92" s="327"/>
      <c r="F92" s="350" t="s">
        <v>1368</v>
      </c>
      <c r="G92" s="351"/>
      <c r="H92" s="327" t="s">
        <v>1391</v>
      </c>
      <c r="I92" s="327" t="s">
        <v>1364</v>
      </c>
      <c r="J92" s="327">
        <v>255</v>
      </c>
      <c r="K92" s="341"/>
    </row>
    <row r="93" s="1" customFormat="1" ht="15" customHeight="1">
      <c r="B93" s="352"/>
      <c r="C93" s="327" t="s">
        <v>1392</v>
      </c>
      <c r="D93" s="327"/>
      <c r="E93" s="327"/>
      <c r="F93" s="350" t="s">
        <v>1362</v>
      </c>
      <c r="G93" s="351"/>
      <c r="H93" s="327" t="s">
        <v>1393</v>
      </c>
      <c r="I93" s="327" t="s">
        <v>1394</v>
      </c>
      <c r="J93" s="327"/>
      <c r="K93" s="341"/>
    </row>
    <row r="94" s="1" customFormat="1" ht="15" customHeight="1">
      <c r="B94" s="352"/>
      <c r="C94" s="327" t="s">
        <v>1395</v>
      </c>
      <c r="D94" s="327"/>
      <c r="E94" s="327"/>
      <c r="F94" s="350" t="s">
        <v>1362</v>
      </c>
      <c r="G94" s="351"/>
      <c r="H94" s="327" t="s">
        <v>1396</v>
      </c>
      <c r="I94" s="327" t="s">
        <v>1397</v>
      </c>
      <c r="J94" s="327"/>
      <c r="K94" s="341"/>
    </row>
    <row r="95" s="1" customFormat="1" ht="15" customHeight="1">
      <c r="B95" s="352"/>
      <c r="C95" s="327" t="s">
        <v>1398</v>
      </c>
      <c r="D95" s="327"/>
      <c r="E95" s="327"/>
      <c r="F95" s="350" t="s">
        <v>1362</v>
      </c>
      <c r="G95" s="351"/>
      <c r="H95" s="327" t="s">
        <v>1398</v>
      </c>
      <c r="I95" s="327" t="s">
        <v>1397</v>
      </c>
      <c r="J95" s="327"/>
      <c r="K95" s="341"/>
    </row>
    <row r="96" s="1" customFormat="1" ht="15" customHeight="1">
      <c r="B96" s="352"/>
      <c r="C96" s="327" t="s">
        <v>37</v>
      </c>
      <c r="D96" s="327"/>
      <c r="E96" s="327"/>
      <c r="F96" s="350" t="s">
        <v>1362</v>
      </c>
      <c r="G96" s="351"/>
      <c r="H96" s="327" t="s">
        <v>1399</v>
      </c>
      <c r="I96" s="327" t="s">
        <v>1397</v>
      </c>
      <c r="J96" s="327"/>
      <c r="K96" s="341"/>
    </row>
    <row r="97" s="1" customFormat="1" ht="15" customHeight="1">
      <c r="B97" s="352"/>
      <c r="C97" s="327" t="s">
        <v>47</v>
      </c>
      <c r="D97" s="327"/>
      <c r="E97" s="327"/>
      <c r="F97" s="350" t="s">
        <v>1362</v>
      </c>
      <c r="G97" s="351"/>
      <c r="H97" s="327" t="s">
        <v>1400</v>
      </c>
      <c r="I97" s="327" t="s">
        <v>1397</v>
      </c>
      <c r="J97" s="327"/>
      <c r="K97" s="341"/>
    </row>
    <row r="98" s="1" customFormat="1" ht="15" customHeight="1">
      <c r="B98" s="355"/>
      <c r="C98" s="356"/>
      <c r="D98" s="356"/>
      <c r="E98" s="356"/>
      <c r="F98" s="356"/>
      <c r="G98" s="356"/>
      <c r="H98" s="356"/>
      <c r="I98" s="356"/>
      <c r="J98" s="356"/>
      <c r="K98" s="357"/>
    </row>
    <row r="99" s="1" customFormat="1" ht="18.75" customHeight="1">
      <c r="B99" s="358"/>
      <c r="C99" s="359"/>
      <c r="D99" s="359"/>
      <c r="E99" s="359"/>
      <c r="F99" s="359"/>
      <c r="G99" s="359"/>
      <c r="H99" s="359"/>
      <c r="I99" s="359"/>
      <c r="J99" s="359"/>
      <c r="K99" s="358"/>
    </row>
    <row r="100" s="1" customFormat="1" ht="18.75" customHeight="1">
      <c r="B100" s="335"/>
      <c r="C100" s="335"/>
      <c r="D100" s="335"/>
      <c r="E100" s="335"/>
      <c r="F100" s="335"/>
      <c r="G100" s="335"/>
      <c r="H100" s="335"/>
      <c r="I100" s="335"/>
      <c r="J100" s="335"/>
      <c r="K100" s="335"/>
    </row>
    <row r="101" s="1" customFormat="1" ht="7.5" customHeight="1">
      <c r="B101" s="336"/>
      <c r="C101" s="337"/>
      <c r="D101" s="337"/>
      <c r="E101" s="337"/>
      <c r="F101" s="337"/>
      <c r="G101" s="337"/>
      <c r="H101" s="337"/>
      <c r="I101" s="337"/>
      <c r="J101" s="337"/>
      <c r="K101" s="338"/>
    </row>
    <row r="102" s="1" customFormat="1" ht="45" customHeight="1">
      <c r="B102" s="339"/>
      <c r="C102" s="340" t="s">
        <v>1401</v>
      </c>
      <c r="D102" s="340"/>
      <c r="E102" s="340"/>
      <c r="F102" s="340"/>
      <c r="G102" s="340"/>
      <c r="H102" s="340"/>
      <c r="I102" s="340"/>
      <c r="J102" s="340"/>
      <c r="K102" s="341"/>
    </row>
    <row r="103" s="1" customFormat="1" ht="17.25" customHeight="1">
      <c r="B103" s="339"/>
      <c r="C103" s="342" t="s">
        <v>1356</v>
      </c>
      <c r="D103" s="342"/>
      <c r="E103" s="342"/>
      <c r="F103" s="342" t="s">
        <v>1357</v>
      </c>
      <c r="G103" s="343"/>
      <c r="H103" s="342" t="s">
        <v>53</v>
      </c>
      <c r="I103" s="342" t="s">
        <v>56</v>
      </c>
      <c r="J103" s="342" t="s">
        <v>1358</v>
      </c>
      <c r="K103" s="341"/>
    </row>
    <row r="104" s="1" customFormat="1" ht="17.25" customHeight="1">
      <c r="B104" s="339"/>
      <c r="C104" s="344" t="s">
        <v>1359</v>
      </c>
      <c r="D104" s="344"/>
      <c r="E104" s="344"/>
      <c r="F104" s="345" t="s">
        <v>1360</v>
      </c>
      <c r="G104" s="346"/>
      <c r="H104" s="344"/>
      <c r="I104" s="344"/>
      <c r="J104" s="344" t="s">
        <v>1361</v>
      </c>
      <c r="K104" s="341"/>
    </row>
    <row r="105" s="1" customFormat="1" ht="5.25" customHeight="1">
      <c r="B105" s="339"/>
      <c r="C105" s="342"/>
      <c r="D105" s="342"/>
      <c r="E105" s="342"/>
      <c r="F105" s="342"/>
      <c r="G105" s="360"/>
      <c r="H105" s="342"/>
      <c r="I105" s="342"/>
      <c r="J105" s="342"/>
      <c r="K105" s="341"/>
    </row>
    <row r="106" s="1" customFormat="1" ht="15" customHeight="1">
      <c r="B106" s="339"/>
      <c r="C106" s="327" t="s">
        <v>52</v>
      </c>
      <c r="D106" s="349"/>
      <c r="E106" s="349"/>
      <c r="F106" s="350" t="s">
        <v>1362</v>
      </c>
      <c r="G106" s="327"/>
      <c r="H106" s="327" t="s">
        <v>1402</v>
      </c>
      <c r="I106" s="327" t="s">
        <v>1364</v>
      </c>
      <c r="J106" s="327">
        <v>20</v>
      </c>
      <c r="K106" s="341"/>
    </row>
    <row r="107" s="1" customFormat="1" ht="15" customHeight="1">
      <c r="B107" s="339"/>
      <c r="C107" s="327" t="s">
        <v>1365</v>
      </c>
      <c r="D107" s="327"/>
      <c r="E107" s="327"/>
      <c r="F107" s="350" t="s">
        <v>1362</v>
      </c>
      <c r="G107" s="327"/>
      <c r="H107" s="327" t="s">
        <v>1402</v>
      </c>
      <c r="I107" s="327" t="s">
        <v>1364</v>
      </c>
      <c r="J107" s="327">
        <v>120</v>
      </c>
      <c r="K107" s="341"/>
    </row>
    <row r="108" s="1" customFormat="1" ht="15" customHeight="1">
      <c r="B108" s="352"/>
      <c r="C108" s="327" t="s">
        <v>1367</v>
      </c>
      <c r="D108" s="327"/>
      <c r="E108" s="327"/>
      <c r="F108" s="350" t="s">
        <v>1368</v>
      </c>
      <c r="G108" s="327"/>
      <c r="H108" s="327" t="s">
        <v>1402</v>
      </c>
      <c r="I108" s="327" t="s">
        <v>1364</v>
      </c>
      <c r="J108" s="327">
        <v>50</v>
      </c>
      <c r="K108" s="341"/>
    </row>
    <row r="109" s="1" customFormat="1" ht="15" customHeight="1">
      <c r="B109" s="352"/>
      <c r="C109" s="327" t="s">
        <v>1370</v>
      </c>
      <c r="D109" s="327"/>
      <c r="E109" s="327"/>
      <c r="F109" s="350" t="s">
        <v>1362</v>
      </c>
      <c r="G109" s="327"/>
      <c r="H109" s="327" t="s">
        <v>1402</v>
      </c>
      <c r="I109" s="327" t="s">
        <v>1372</v>
      </c>
      <c r="J109" s="327"/>
      <c r="K109" s="341"/>
    </row>
    <row r="110" s="1" customFormat="1" ht="15" customHeight="1">
      <c r="B110" s="352"/>
      <c r="C110" s="327" t="s">
        <v>1381</v>
      </c>
      <c r="D110" s="327"/>
      <c r="E110" s="327"/>
      <c r="F110" s="350" t="s">
        <v>1368</v>
      </c>
      <c r="G110" s="327"/>
      <c r="H110" s="327" t="s">
        <v>1402</v>
      </c>
      <c r="I110" s="327" t="s">
        <v>1364</v>
      </c>
      <c r="J110" s="327">
        <v>50</v>
      </c>
      <c r="K110" s="341"/>
    </row>
    <row r="111" s="1" customFormat="1" ht="15" customHeight="1">
      <c r="B111" s="352"/>
      <c r="C111" s="327" t="s">
        <v>1389</v>
      </c>
      <c r="D111" s="327"/>
      <c r="E111" s="327"/>
      <c r="F111" s="350" t="s">
        <v>1368</v>
      </c>
      <c r="G111" s="327"/>
      <c r="H111" s="327" t="s">
        <v>1402</v>
      </c>
      <c r="I111" s="327" t="s">
        <v>1364</v>
      </c>
      <c r="J111" s="327">
        <v>50</v>
      </c>
      <c r="K111" s="341"/>
    </row>
    <row r="112" s="1" customFormat="1" ht="15" customHeight="1">
      <c r="B112" s="352"/>
      <c r="C112" s="327" t="s">
        <v>1387</v>
      </c>
      <c r="D112" s="327"/>
      <c r="E112" s="327"/>
      <c r="F112" s="350" t="s">
        <v>1368</v>
      </c>
      <c r="G112" s="327"/>
      <c r="H112" s="327" t="s">
        <v>1402</v>
      </c>
      <c r="I112" s="327" t="s">
        <v>1364</v>
      </c>
      <c r="J112" s="327">
        <v>50</v>
      </c>
      <c r="K112" s="341"/>
    </row>
    <row r="113" s="1" customFormat="1" ht="15" customHeight="1">
      <c r="B113" s="352"/>
      <c r="C113" s="327" t="s">
        <v>52</v>
      </c>
      <c r="D113" s="327"/>
      <c r="E113" s="327"/>
      <c r="F113" s="350" t="s">
        <v>1362</v>
      </c>
      <c r="G113" s="327"/>
      <c r="H113" s="327" t="s">
        <v>1403</v>
      </c>
      <c r="I113" s="327" t="s">
        <v>1364</v>
      </c>
      <c r="J113" s="327">
        <v>20</v>
      </c>
      <c r="K113" s="341"/>
    </row>
    <row r="114" s="1" customFormat="1" ht="15" customHeight="1">
      <c r="B114" s="352"/>
      <c r="C114" s="327" t="s">
        <v>1404</v>
      </c>
      <c r="D114" s="327"/>
      <c r="E114" s="327"/>
      <c r="F114" s="350" t="s">
        <v>1362</v>
      </c>
      <c r="G114" s="327"/>
      <c r="H114" s="327" t="s">
        <v>1405</v>
      </c>
      <c r="I114" s="327" t="s">
        <v>1364</v>
      </c>
      <c r="J114" s="327">
        <v>120</v>
      </c>
      <c r="K114" s="341"/>
    </row>
    <row r="115" s="1" customFormat="1" ht="15" customHeight="1">
      <c r="B115" s="352"/>
      <c r="C115" s="327" t="s">
        <v>37</v>
      </c>
      <c r="D115" s="327"/>
      <c r="E115" s="327"/>
      <c r="F115" s="350" t="s">
        <v>1362</v>
      </c>
      <c r="G115" s="327"/>
      <c r="H115" s="327" t="s">
        <v>1406</v>
      </c>
      <c r="I115" s="327" t="s">
        <v>1397</v>
      </c>
      <c r="J115" s="327"/>
      <c r="K115" s="341"/>
    </row>
    <row r="116" s="1" customFormat="1" ht="15" customHeight="1">
      <c r="B116" s="352"/>
      <c r="C116" s="327" t="s">
        <v>47</v>
      </c>
      <c r="D116" s="327"/>
      <c r="E116" s="327"/>
      <c r="F116" s="350" t="s">
        <v>1362</v>
      </c>
      <c r="G116" s="327"/>
      <c r="H116" s="327" t="s">
        <v>1407</v>
      </c>
      <c r="I116" s="327" t="s">
        <v>1397</v>
      </c>
      <c r="J116" s="327"/>
      <c r="K116" s="341"/>
    </row>
    <row r="117" s="1" customFormat="1" ht="15" customHeight="1">
      <c r="B117" s="352"/>
      <c r="C117" s="327" t="s">
        <v>56</v>
      </c>
      <c r="D117" s="327"/>
      <c r="E117" s="327"/>
      <c r="F117" s="350" t="s">
        <v>1362</v>
      </c>
      <c r="G117" s="327"/>
      <c r="H117" s="327" t="s">
        <v>1408</v>
      </c>
      <c r="I117" s="327" t="s">
        <v>1409</v>
      </c>
      <c r="J117" s="327"/>
      <c r="K117" s="341"/>
    </row>
    <row r="118" s="1" customFormat="1" ht="15" customHeight="1">
      <c r="B118" s="355"/>
      <c r="C118" s="361"/>
      <c r="D118" s="361"/>
      <c r="E118" s="361"/>
      <c r="F118" s="361"/>
      <c r="G118" s="361"/>
      <c r="H118" s="361"/>
      <c r="I118" s="361"/>
      <c r="J118" s="361"/>
      <c r="K118" s="357"/>
    </row>
    <row r="119" s="1" customFormat="1" ht="18.75" customHeight="1">
      <c r="B119" s="362"/>
      <c r="C119" s="363"/>
      <c r="D119" s="363"/>
      <c r="E119" s="363"/>
      <c r="F119" s="364"/>
      <c r="G119" s="363"/>
      <c r="H119" s="363"/>
      <c r="I119" s="363"/>
      <c r="J119" s="363"/>
      <c r="K119" s="362"/>
    </row>
    <row r="120" s="1" customFormat="1" ht="18.75" customHeight="1">
      <c r="B120" s="335"/>
      <c r="C120" s="335"/>
      <c r="D120" s="335"/>
      <c r="E120" s="335"/>
      <c r="F120" s="335"/>
      <c r="G120" s="335"/>
      <c r="H120" s="335"/>
      <c r="I120" s="335"/>
      <c r="J120" s="335"/>
      <c r="K120" s="335"/>
    </row>
    <row r="121" s="1" customFormat="1" ht="7.5" customHeight="1">
      <c r="B121" s="365"/>
      <c r="C121" s="366"/>
      <c r="D121" s="366"/>
      <c r="E121" s="366"/>
      <c r="F121" s="366"/>
      <c r="G121" s="366"/>
      <c r="H121" s="366"/>
      <c r="I121" s="366"/>
      <c r="J121" s="366"/>
      <c r="K121" s="367"/>
    </row>
    <row r="122" s="1" customFormat="1" ht="45" customHeight="1">
      <c r="B122" s="368"/>
      <c r="C122" s="318" t="s">
        <v>1410</v>
      </c>
      <c r="D122" s="318"/>
      <c r="E122" s="318"/>
      <c r="F122" s="318"/>
      <c r="G122" s="318"/>
      <c r="H122" s="318"/>
      <c r="I122" s="318"/>
      <c r="J122" s="318"/>
      <c r="K122" s="369"/>
    </row>
    <row r="123" s="1" customFormat="1" ht="17.25" customHeight="1">
      <c r="B123" s="370"/>
      <c r="C123" s="342" t="s">
        <v>1356</v>
      </c>
      <c r="D123" s="342"/>
      <c r="E123" s="342"/>
      <c r="F123" s="342" t="s">
        <v>1357</v>
      </c>
      <c r="G123" s="343"/>
      <c r="H123" s="342" t="s">
        <v>53</v>
      </c>
      <c r="I123" s="342" t="s">
        <v>56</v>
      </c>
      <c r="J123" s="342" t="s">
        <v>1358</v>
      </c>
      <c r="K123" s="371"/>
    </row>
    <row r="124" s="1" customFormat="1" ht="17.25" customHeight="1">
      <c r="B124" s="370"/>
      <c r="C124" s="344" t="s">
        <v>1359</v>
      </c>
      <c r="D124" s="344"/>
      <c r="E124" s="344"/>
      <c r="F124" s="345" t="s">
        <v>1360</v>
      </c>
      <c r="G124" s="346"/>
      <c r="H124" s="344"/>
      <c r="I124" s="344"/>
      <c r="J124" s="344" t="s">
        <v>1361</v>
      </c>
      <c r="K124" s="371"/>
    </row>
    <row r="125" s="1" customFormat="1" ht="5.25" customHeight="1">
      <c r="B125" s="372"/>
      <c r="C125" s="347"/>
      <c r="D125" s="347"/>
      <c r="E125" s="347"/>
      <c r="F125" s="347"/>
      <c r="G125" s="373"/>
      <c r="H125" s="347"/>
      <c r="I125" s="347"/>
      <c r="J125" s="347"/>
      <c r="K125" s="374"/>
    </row>
    <row r="126" s="1" customFormat="1" ht="15" customHeight="1">
      <c r="B126" s="372"/>
      <c r="C126" s="327" t="s">
        <v>1365</v>
      </c>
      <c r="D126" s="349"/>
      <c r="E126" s="349"/>
      <c r="F126" s="350" t="s">
        <v>1362</v>
      </c>
      <c r="G126" s="327"/>
      <c r="H126" s="327" t="s">
        <v>1402</v>
      </c>
      <c r="I126" s="327" t="s">
        <v>1364</v>
      </c>
      <c r="J126" s="327">
        <v>120</v>
      </c>
      <c r="K126" s="375"/>
    </row>
    <row r="127" s="1" customFormat="1" ht="15" customHeight="1">
      <c r="B127" s="372"/>
      <c r="C127" s="327" t="s">
        <v>1411</v>
      </c>
      <c r="D127" s="327"/>
      <c r="E127" s="327"/>
      <c r="F127" s="350" t="s">
        <v>1362</v>
      </c>
      <c r="G127" s="327"/>
      <c r="H127" s="327" t="s">
        <v>1412</v>
      </c>
      <c r="I127" s="327" t="s">
        <v>1364</v>
      </c>
      <c r="J127" s="327" t="s">
        <v>1413</v>
      </c>
      <c r="K127" s="375"/>
    </row>
    <row r="128" s="1" customFormat="1" ht="15" customHeight="1">
      <c r="B128" s="372"/>
      <c r="C128" s="327" t="s">
        <v>84</v>
      </c>
      <c r="D128" s="327"/>
      <c r="E128" s="327"/>
      <c r="F128" s="350" t="s">
        <v>1362</v>
      </c>
      <c r="G128" s="327"/>
      <c r="H128" s="327" t="s">
        <v>1414</v>
      </c>
      <c r="I128" s="327" t="s">
        <v>1364</v>
      </c>
      <c r="J128" s="327" t="s">
        <v>1413</v>
      </c>
      <c r="K128" s="375"/>
    </row>
    <row r="129" s="1" customFormat="1" ht="15" customHeight="1">
      <c r="B129" s="372"/>
      <c r="C129" s="327" t="s">
        <v>1373</v>
      </c>
      <c r="D129" s="327"/>
      <c r="E129" s="327"/>
      <c r="F129" s="350" t="s">
        <v>1368</v>
      </c>
      <c r="G129" s="327"/>
      <c r="H129" s="327" t="s">
        <v>1374</v>
      </c>
      <c r="I129" s="327" t="s">
        <v>1364</v>
      </c>
      <c r="J129" s="327">
        <v>15</v>
      </c>
      <c r="K129" s="375"/>
    </row>
    <row r="130" s="1" customFormat="1" ht="15" customHeight="1">
      <c r="B130" s="372"/>
      <c r="C130" s="353" t="s">
        <v>1375</v>
      </c>
      <c r="D130" s="353"/>
      <c r="E130" s="353"/>
      <c r="F130" s="354" t="s">
        <v>1368</v>
      </c>
      <c r="G130" s="353"/>
      <c r="H130" s="353" t="s">
        <v>1376</v>
      </c>
      <c r="I130" s="353" t="s">
        <v>1364</v>
      </c>
      <c r="J130" s="353">
        <v>15</v>
      </c>
      <c r="K130" s="375"/>
    </row>
    <row r="131" s="1" customFormat="1" ht="15" customHeight="1">
      <c r="B131" s="372"/>
      <c r="C131" s="353" t="s">
        <v>1377</v>
      </c>
      <c r="D131" s="353"/>
      <c r="E131" s="353"/>
      <c r="F131" s="354" t="s">
        <v>1368</v>
      </c>
      <c r="G131" s="353"/>
      <c r="H131" s="353" t="s">
        <v>1378</v>
      </c>
      <c r="I131" s="353" t="s">
        <v>1364</v>
      </c>
      <c r="J131" s="353">
        <v>20</v>
      </c>
      <c r="K131" s="375"/>
    </row>
    <row r="132" s="1" customFormat="1" ht="15" customHeight="1">
      <c r="B132" s="372"/>
      <c r="C132" s="353" t="s">
        <v>1379</v>
      </c>
      <c r="D132" s="353"/>
      <c r="E132" s="353"/>
      <c r="F132" s="354" t="s">
        <v>1368</v>
      </c>
      <c r="G132" s="353"/>
      <c r="H132" s="353" t="s">
        <v>1380</v>
      </c>
      <c r="I132" s="353" t="s">
        <v>1364</v>
      </c>
      <c r="J132" s="353">
        <v>20</v>
      </c>
      <c r="K132" s="375"/>
    </row>
    <row r="133" s="1" customFormat="1" ht="15" customHeight="1">
      <c r="B133" s="372"/>
      <c r="C133" s="327" t="s">
        <v>1367</v>
      </c>
      <c r="D133" s="327"/>
      <c r="E133" s="327"/>
      <c r="F133" s="350" t="s">
        <v>1368</v>
      </c>
      <c r="G133" s="327"/>
      <c r="H133" s="327" t="s">
        <v>1402</v>
      </c>
      <c r="I133" s="327" t="s">
        <v>1364</v>
      </c>
      <c r="J133" s="327">
        <v>50</v>
      </c>
      <c r="K133" s="375"/>
    </row>
    <row r="134" s="1" customFormat="1" ht="15" customHeight="1">
      <c r="B134" s="372"/>
      <c r="C134" s="327" t="s">
        <v>1381</v>
      </c>
      <c r="D134" s="327"/>
      <c r="E134" s="327"/>
      <c r="F134" s="350" t="s">
        <v>1368</v>
      </c>
      <c r="G134" s="327"/>
      <c r="H134" s="327" t="s">
        <v>1402</v>
      </c>
      <c r="I134" s="327" t="s">
        <v>1364</v>
      </c>
      <c r="J134" s="327">
        <v>50</v>
      </c>
      <c r="K134" s="375"/>
    </row>
    <row r="135" s="1" customFormat="1" ht="15" customHeight="1">
      <c r="B135" s="372"/>
      <c r="C135" s="327" t="s">
        <v>1387</v>
      </c>
      <c r="D135" s="327"/>
      <c r="E135" s="327"/>
      <c r="F135" s="350" t="s">
        <v>1368</v>
      </c>
      <c r="G135" s="327"/>
      <c r="H135" s="327" t="s">
        <v>1402</v>
      </c>
      <c r="I135" s="327" t="s">
        <v>1364</v>
      </c>
      <c r="J135" s="327">
        <v>50</v>
      </c>
      <c r="K135" s="375"/>
    </row>
    <row r="136" s="1" customFormat="1" ht="15" customHeight="1">
      <c r="B136" s="372"/>
      <c r="C136" s="327" t="s">
        <v>1389</v>
      </c>
      <c r="D136" s="327"/>
      <c r="E136" s="327"/>
      <c r="F136" s="350" t="s">
        <v>1368</v>
      </c>
      <c r="G136" s="327"/>
      <c r="H136" s="327" t="s">
        <v>1402</v>
      </c>
      <c r="I136" s="327" t="s">
        <v>1364</v>
      </c>
      <c r="J136" s="327">
        <v>50</v>
      </c>
      <c r="K136" s="375"/>
    </row>
    <row r="137" s="1" customFormat="1" ht="15" customHeight="1">
      <c r="B137" s="372"/>
      <c r="C137" s="327" t="s">
        <v>1390</v>
      </c>
      <c r="D137" s="327"/>
      <c r="E137" s="327"/>
      <c r="F137" s="350" t="s">
        <v>1368</v>
      </c>
      <c r="G137" s="327"/>
      <c r="H137" s="327" t="s">
        <v>1415</v>
      </c>
      <c r="I137" s="327" t="s">
        <v>1364</v>
      </c>
      <c r="J137" s="327">
        <v>255</v>
      </c>
      <c r="K137" s="375"/>
    </row>
    <row r="138" s="1" customFormat="1" ht="15" customHeight="1">
      <c r="B138" s="372"/>
      <c r="C138" s="327" t="s">
        <v>1392</v>
      </c>
      <c r="D138" s="327"/>
      <c r="E138" s="327"/>
      <c r="F138" s="350" t="s">
        <v>1362</v>
      </c>
      <c r="G138" s="327"/>
      <c r="H138" s="327" t="s">
        <v>1416</v>
      </c>
      <c r="I138" s="327" t="s">
        <v>1394</v>
      </c>
      <c r="J138" s="327"/>
      <c r="K138" s="375"/>
    </row>
    <row r="139" s="1" customFormat="1" ht="15" customHeight="1">
      <c r="B139" s="372"/>
      <c r="C139" s="327" t="s">
        <v>1395</v>
      </c>
      <c r="D139" s="327"/>
      <c r="E139" s="327"/>
      <c r="F139" s="350" t="s">
        <v>1362</v>
      </c>
      <c r="G139" s="327"/>
      <c r="H139" s="327" t="s">
        <v>1417</v>
      </c>
      <c r="I139" s="327" t="s">
        <v>1397</v>
      </c>
      <c r="J139" s="327"/>
      <c r="K139" s="375"/>
    </row>
    <row r="140" s="1" customFormat="1" ht="15" customHeight="1">
      <c r="B140" s="372"/>
      <c r="C140" s="327" t="s">
        <v>1398</v>
      </c>
      <c r="D140" s="327"/>
      <c r="E140" s="327"/>
      <c r="F140" s="350" t="s">
        <v>1362</v>
      </c>
      <c r="G140" s="327"/>
      <c r="H140" s="327" t="s">
        <v>1398</v>
      </c>
      <c r="I140" s="327" t="s">
        <v>1397</v>
      </c>
      <c r="J140" s="327"/>
      <c r="K140" s="375"/>
    </row>
    <row r="141" s="1" customFormat="1" ht="15" customHeight="1">
      <c r="B141" s="372"/>
      <c r="C141" s="327" t="s">
        <v>37</v>
      </c>
      <c r="D141" s="327"/>
      <c r="E141" s="327"/>
      <c r="F141" s="350" t="s">
        <v>1362</v>
      </c>
      <c r="G141" s="327"/>
      <c r="H141" s="327" t="s">
        <v>1418</v>
      </c>
      <c r="I141" s="327" t="s">
        <v>1397</v>
      </c>
      <c r="J141" s="327"/>
      <c r="K141" s="375"/>
    </row>
    <row r="142" s="1" customFormat="1" ht="15" customHeight="1">
      <c r="B142" s="372"/>
      <c r="C142" s="327" t="s">
        <v>1419</v>
      </c>
      <c r="D142" s="327"/>
      <c r="E142" s="327"/>
      <c r="F142" s="350" t="s">
        <v>1362</v>
      </c>
      <c r="G142" s="327"/>
      <c r="H142" s="327" t="s">
        <v>1420</v>
      </c>
      <c r="I142" s="327" t="s">
        <v>1397</v>
      </c>
      <c r="J142" s="327"/>
      <c r="K142" s="375"/>
    </row>
    <row r="143" s="1" customFormat="1" ht="15" customHeight="1">
      <c r="B143" s="376"/>
      <c r="C143" s="377"/>
      <c r="D143" s="377"/>
      <c r="E143" s="377"/>
      <c r="F143" s="377"/>
      <c r="G143" s="377"/>
      <c r="H143" s="377"/>
      <c r="I143" s="377"/>
      <c r="J143" s="377"/>
      <c r="K143" s="378"/>
    </row>
    <row r="144" s="1" customFormat="1" ht="18.75" customHeight="1">
      <c r="B144" s="363"/>
      <c r="C144" s="363"/>
      <c r="D144" s="363"/>
      <c r="E144" s="363"/>
      <c r="F144" s="364"/>
      <c r="G144" s="363"/>
      <c r="H144" s="363"/>
      <c r="I144" s="363"/>
      <c r="J144" s="363"/>
      <c r="K144" s="363"/>
    </row>
    <row r="145" s="1" customFormat="1" ht="18.75" customHeight="1">
      <c r="B145" s="335"/>
      <c r="C145" s="335"/>
      <c r="D145" s="335"/>
      <c r="E145" s="335"/>
      <c r="F145" s="335"/>
      <c r="G145" s="335"/>
      <c r="H145" s="335"/>
      <c r="I145" s="335"/>
      <c r="J145" s="335"/>
      <c r="K145" s="335"/>
    </row>
    <row r="146" s="1" customFormat="1" ht="7.5" customHeight="1">
      <c r="B146" s="336"/>
      <c r="C146" s="337"/>
      <c r="D146" s="337"/>
      <c r="E146" s="337"/>
      <c r="F146" s="337"/>
      <c r="G146" s="337"/>
      <c r="H146" s="337"/>
      <c r="I146" s="337"/>
      <c r="J146" s="337"/>
      <c r="K146" s="338"/>
    </row>
    <row r="147" s="1" customFormat="1" ht="45" customHeight="1">
      <c r="B147" s="339"/>
      <c r="C147" s="340" t="s">
        <v>1421</v>
      </c>
      <c r="D147" s="340"/>
      <c r="E147" s="340"/>
      <c r="F147" s="340"/>
      <c r="G147" s="340"/>
      <c r="H147" s="340"/>
      <c r="I147" s="340"/>
      <c r="J147" s="340"/>
      <c r="K147" s="341"/>
    </row>
    <row r="148" s="1" customFormat="1" ht="17.25" customHeight="1">
      <c r="B148" s="339"/>
      <c r="C148" s="342" t="s">
        <v>1356</v>
      </c>
      <c r="D148" s="342"/>
      <c r="E148" s="342"/>
      <c r="F148" s="342" t="s">
        <v>1357</v>
      </c>
      <c r="G148" s="343"/>
      <c r="H148" s="342" t="s">
        <v>53</v>
      </c>
      <c r="I148" s="342" t="s">
        <v>56</v>
      </c>
      <c r="J148" s="342" t="s">
        <v>1358</v>
      </c>
      <c r="K148" s="341"/>
    </row>
    <row r="149" s="1" customFormat="1" ht="17.25" customHeight="1">
      <c r="B149" s="339"/>
      <c r="C149" s="344" t="s">
        <v>1359</v>
      </c>
      <c r="D149" s="344"/>
      <c r="E149" s="344"/>
      <c r="F149" s="345" t="s">
        <v>1360</v>
      </c>
      <c r="G149" s="346"/>
      <c r="H149" s="344"/>
      <c r="I149" s="344"/>
      <c r="J149" s="344" t="s">
        <v>1361</v>
      </c>
      <c r="K149" s="341"/>
    </row>
    <row r="150" s="1" customFormat="1" ht="5.25" customHeight="1">
      <c r="B150" s="352"/>
      <c r="C150" s="347"/>
      <c r="D150" s="347"/>
      <c r="E150" s="347"/>
      <c r="F150" s="347"/>
      <c r="G150" s="348"/>
      <c r="H150" s="347"/>
      <c r="I150" s="347"/>
      <c r="J150" s="347"/>
      <c r="K150" s="375"/>
    </row>
    <row r="151" s="1" customFormat="1" ht="15" customHeight="1">
      <c r="B151" s="352"/>
      <c r="C151" s="379" t="s">
        <v>1365</v>
      </c>
      <c r="D151" s="327"/>
      <c r="E151" s="327"/>
      <c r="F151" s="380" t="s">
        <v>1362</v>
      </c>
      <c r="G151" s="327"/>
      <c r="H151" s="379" t="s">
        <v>1402</v>
      </c>
      <c r="I151" s="379" t="s">
        <v>1364</v>
      </c>
      <c r="J151" s="379">
        <v>120</v>
      </c>
      <c r="K151" s="375"/>
    </row>
    <row r="152" s="1" customFormat="1" ht="15" customHeight="1">
      <c r="B152" s="352"/>
      <c r="C152" s="379" t="s">
        <v>1411</v>
      </c>
      <c r="D152" s="327"/>
      <c r="E152" s="327"/>
      <c r="F152" s="380" t="s">
        <v>1362</v>
      </c>
      <c r="G152" s="327"/>
      <c r="H152" s="379" t="s">
        <v>1422</v>
      </c>
      <c r="I152" s="379" t="s">
        <v>1364</v>
      </c>
      <c r="J152" s="379" t="s">
        <v>1413</v>
      </c>
      <c r="K152" s="375"/>
    </row>
    <row r="153" s="1" customFormat="1" ht="15" customHeight="1">
      <c r="B153" s="352"/>
      <c r="C153" s="379" t="s">
        <v>84</v>
      </c>
      <c r="D153" s="327"/>
      <c r="E153" s="327"/>
      <c r="F153" s="380" t="s">
        <v>1362</v>
      </c>
      <c r="G153" s="327"/>
      <c r="H153" s="379" t="s">
        <v>1423</v>
      </c>
      <c r="I153" s="379" t="s">
        <v>1364</v>
      </c>
      <c r="J153" s="379" t="s">
        <v>1413</v>
      </c>
      <c r="K153" s="375"/>
    </row>
    <row r="154" s="1" customFormat="1" ht="15" customHeight="1">
      <c r="B154" s="352"/>
      <c r="C154" s="379" t="s">
        <v>1367</v>
      </c>
      <c r="D154" s="327"/>
      <c r="E154" s="327"/>
      <c r="F154" s="380" t="s">
        <v>1368</v>
      </c>
      <c r="G154" s="327"/>
      <c r="H154" s="379" t="s">
        <v>1402</v>
      </c>
      <c r="I154" s="379" t="s">
        <v>1364</v>
      </c>
      <c r="J154" s="379">
        <v>50</v>
      </c>
      <c r="K154" s="375"/>
    </row>
    <row r="155" s="1" customFormat="1" ht="15" customHeight="1">
      <c r="B155" s="352"/>
      <c r="C155" s="379" t="s">
        <v>1370</v>
      </c>
      <c r="D155" s="327"/>
      <c r="E155" s="327"/>
      <c r="F155" s="380" t="s">
        <v>1362</v>
      </c>
      <c r="G155" s="327"/>
      <c r="H155" s="379" t="s">
        <v>1402</v>
      </c>
      <c r="I155" s="379" t="s">
        <v>1372</v>
      </c>
      <c r="J155" s="379"/>
      <c r="K155" s="375"/>
    </row>
    <row r="156" s="1" customFormat="1" ht="15" customHeight="1">
      <c r="B156" s="352"/>
      <c r="C156" s="379" t="s">
        <v>1381</v>
      </c>
      <c r="D156" s="327"/>
      <c r="E156" s="327"/>
      <c r="F156" s="380" t="s">
        <v>1368</v>
      </c>
      <c r="G156" s="327"/>
      <c r="H156" s="379" t="s">
        <v>1402</v>
      </c>
      <c r="I156" s="379" t="s">
        <v>1364</v>
      </c>
      <c r="J156" s="379">
        <v>50</v>
      </c>
      <c r="K156" s="375"/>
    </row>
    <row r="157" s="1" customFormat="1" ht="15" customHeight="1">
      <c r="B157" s="352"/>
      <c r="C157" s="379" t="s">
        <v>1389</v>
      </c>
      <c r="D157" s="327"/>
      <c r="E157" s="327"/>
      <c r="F157" s="380" t="s">
        <v>1368</v>
      </c>
      <c r="G157" s="327"/>
      <c r="H157" s="379" t="s">
        <v>1402</v>
      </c>
      <c r="I157" s="379" t="s">
        <v>1364</v>
      </c>
      <c r="J157" s="379">
        <v>50</v>
      </c>
      <c r="K157" s="375"/>
    </row>
    <row r="158" s="1" customFormat="1" ht="15" customHeight="1">
      <c r="B158" s="352"/>
      <c r="C158" s="379" t="s">
        <v>1387</v>
      </c>
      <c r="D158" s="327"/>
      <c r="E158" s="327"/>
      <c r="F158" s="380" t="s">
        <v>1368</v>
      </c>
      <c r="G158" s="327"/>
      <c r="H158" s="379" t="s">
        <v>1402</v>
      </c>
      <c r="I158" s="379" t="s">
        <v>1364</v>
      </c>
      <c r="J158" s="379">
        <v>50</v>
      </c>
      <c r="K158" s="375"/>
    </row>
    <row r="159" s="1" customFormat="1" ht="15" customHeight="1">
      <c r="B159" s="352"/>
      <c r="C159" s="379" t="s">
        <v>107</v>
      </c>
      <c r="D159" s="327"/>
      <c r="E159" s="327"/>
      <c r="F159" s="380" t="s">
        <v>1362</v>
      </c>
      <c r="G159" s="327"/>
      <c r="H159" s="379" t="s">
        <v>1424</v>
      </c>
      <c r="I159" s="379" t="s">
        <v>1364</v>
      </c>
      <c r="J159" s="379" t="s">
        <v>1425</v>
      </c>
      <c r="K159" s="375"/>
    </row>
    <row r="160" s="1" customFormat="1" ht="15" customHeight="1">
      <c r="B160" s="352"/>
      <c r="C160" s="379" t="s">
        <v>1426</v>
      </c>
      <c r="D160" s="327"/>
      <c r="E160" s="327"/>
      <c r="F160" s="380" t="s">
        <v>1362</v>
      </c>
      <c r="G160" s="327"/>
      <c r="H160" s="379" t="s">
        <v>1427</v>
      </c>
      <c r="I160" s="379" t="s">
        <v>1397</v>
      </c>
      <c r="J160" s="379"/>
      <c r="K160" s="375"/>
    </row>
    <row r="161" s="1" customFormat="1" ht="15" customHeight="1">
      <c r="B161" s="381"/>
      <c r="C161" s="361"/>
      <c r="D161" s="361"/>
      <c r="E161" s="361"/>
      <c r="F161" s="361"/>
      <c r="G161" s="361"/>
      <c r="H161" s="361"/>
      <c r="I161" s="361"/>
      <c r="J161" s="361"/>
      <c r="K161" s="382"/>
    </row>
    <row r="162" s="1" customFormat="1" ht="18.75" customHeight="1">
      <c r="B162" s="363"/>
      <c r="C162" s="373"/>
      <c r="D162" s="373"/>
      <c r="E162" s="373"/>
      <c r="F162" s="383"/>
      <c r="G162" s="373"/>
      <c r="H162" s="373"/>
      <c r="I162" s="373"/>
      <c r="J162" s="373"/>
      <c r="K162" s="363"/>
    </row>
    <row r="163" s="1" customFormat="1" ht="18.75" customHeight="1">
      <c r="B163" s="335"/>
      <c r="C163" s="335"/>
      <c r="D163" s="335"/>
      <c r="E163" s="335"/>
      <c r="F163" s="335"/>
      <c r="G163" s="335"/>
      <c r="H163" s="335"/>
      <c r="I163" s="335"/>
      <c r="J163" s="335"/>
      <c r="K163" s="335"/>
    </row>
    <row r="164" s="1" customFormat="1" ht="7.5" customHeight="1">
      <c r="B164" s="314"/>
      <c r="C164" s="315"/>
      <c r="D164" s="315"/>
      <c r="E164" s="315"/>
      <c r="F164" s="315"/>
      <c r="G164" s="315"/>
      <c r="H164" s="315"/>
      <c r="I164" s="315"/>
      <c r="J164" s="315"/>
      <c r="K164" s="316"/>
    </row>
    <row r="165" s="1" customFormat="1" ht="45" customHeight="1">
      <c r="B165" s="317"/>
      <c r="C165" s="318" t="s">
        <v>1428</v>
      </c>
      <c r="D165" s="318"/>
      <c r="E165" s="318"/>
      <c r="F165" s="318"/>
      <c r="G165" s="318"/>
      <c r="H165" s="318"/>
      <c r="I165" s="318"/>
      <c r="J165" s="318"/>
      <c r="K165" s="319"/>
    </row>
    <row r="166" s="1" customFormat="1" ht="17.25" customHeight="1">
      <c r="B166" s="317"/>
      <c r="C166" s="342" t="s">
        <v>1356</v>
      </c>
      <c r="D166" s="342"/>
      <c r="E166" s="342"/>
      <c r="F166" s="342" t="s">
        <v>1357</v>
      </c>
      <c r="G166" s="384"/>
      <c r="H166" s="385" t="s">
        <v>53</v>
      </c>
      <c r="I166" s="385" t="s">
        <v>56</v>
      </c>
      <c r="J166" s="342" t="s">
        <v>1358</v>
      </c>
      <c r="K166" s="319"/>
    </row>
    <row r="167" s="1" customFormat="1" ht="17.25" customHeight="1">
      <c r="B167" s="320"/>
      <c r="C167" s="344" t="s">
        <v>1359</v>
      </c>
      <c r="D167" s="344"/>
      <c r="E167" s="344"/>
      <c r="F167" s="345" t="s">
        <v>1360</v>
      </c>
      <c r="G167" s="386"/>
      <c r="H167" s="387"/>
      <c r="I167" s="387"/>
      <c r="J167" s="344" t="s">
        <v>1361</v>
      </c>
      <c r="K167" s="322"/>
    </row>
    <row r="168" s="1" customFormat="1" ht="5.25" customHeight="1">
      <c r="B168" s="352"/>
      <c r="C168" s="347"/>
      <c r="D168" s="347"/>
      <c r="E168" s="347"/>
      <c r="F168" s="347"/>
      <c r="G168" s="348"/>
      <c r="H168" s="347"/>
      <c r="I168" s="347"/>
      <c r="J168" s="347"/>
      <c r="K168" s="375"/>
    </row>
    <row r="169" s="1" customFormat="1" ht="15" customHeight="1">
      <c r="B169" s="352"/>
      <c r="C169" s="327" t="s">
        <v>1365</v>
      </c>
      <c r="D169" s="327"/>
      <c r="E169" s="327"/>
      <c r="F169" s="350" t="s">
        <v>1362</v>
      </c>
      <c r="G169" s="327"/>
      <c r="H169" s="327" t="s">
        <v>1402</v>
      </c>
      <c r="I169" s="327" t="s">
        <v>1364</v>
      </c>
      <c r="J169" s="327">
        <v>120</v>
      </c>
      <c r="K169" s="375"/>
    </row>
    <row r="170" s="1" customFormat="1" ht="15" customHeight="1">
      <c r="B170" s="352"/>
      <c r="C170" s="327" t="s">
        <v>1411</v>
      </c>
      <c r="D170" s="327"/>
      <c r="E170" s="327"/>
      <c r="F170" s="350" t="s">
        <v>1362</v>
      </c>
      <c r="G170" s="327"/>
      <c r="H170" s="327" t="s">
        <v>1412</v>
      </c>
      <c r="I170" s="327" t="s">
        <v>1364</v>
      </c>
      <c r="J170" s="327" t="s">
        <v>1413</v>
      </c>
      <c r="K170" s="375"/>
    </row>
    <row r="171" s="1" customFormat="1" ht="15" customHeight="1">
      <c r="B171" s="352"/>
      <c r="C171" s="327" t="s">
        <v>84</v>
      </c>
      <c r="D171" s="327"/>
      <c r="E171" s="327"/>
      <c r="F171" s="350" t="s">
        <v>1362</v>
      </c>
      <c r="G171" s="327"/>
      <c r="H171" s="327" t="s">
        <v>1429</v>
      </c>
      <c r="I171" s="327" t="s">
        <v>1364</v>
      </c>
      <c r="J171" s="327" t="s">
        <v>1413</v>
      </c>
      <c r="K171" s="375"/>
    </row>
    <row r="172" s="1" customFormat="1" ht="15" customHeight="1">
      <c r="B172" s="352"/>
      <c r="C172" s="327" t="s">
        <v>1367</v>
      </c>
      <c r="D172" s="327"/>
      <c r="E172" s="327"/>
      <c r="F172" s="350" t="s">
        <v>1368</v>
      </c>
      <c r="G172" s="327"/>
      <c r="H172" s="327" t="s">
        <v>1429</v>
      </c>
      <c r="I172" s="327" t="s">
        <v>1364</v>
      </c>
      <c r="J172" s="327">
        <v>50</v>
      </c>
      <c r="K172" s="375"/>
    </row>
    <row r="173" s="1" customFormat="1" ht="15" customHeight="1">
      <c r="B173" s="352"/>
      <c r="C173" s="327" t="s">
        <v>1370</v>
      </c>
      <c r="D173" s="327"/>
      <c r="E173" s="327"/>
      <c r="F173" s="350" t="s">
        <v>1362</v>
      </c>
      <c r="G173" s="327"/>
      <c r="H173" s="327" t="s">
        <v>1429</v>
      </c>
      <c r="I173" s="327" t="s">
        <v>1372</v>
      </c>
      <c r="J173" s="327"/>
      <c r="K173" s="375"/>
    </row>
    <row r="174" s="1" customFormat="1" ht="15" customHeight="1">
      <c r="B174" s="352"/>
      <c r="C174" s="327" t="s">
        <v>1381</v>
      </c>
      <c r="D174" s="327"/>
      <c r="E174" s="327"/>
      <c r="F174" s="350" t="s">
        <v>1368</v>
      </c>
      <c r="G174" s="327"/>
      <c r="H174" s="327" t="s">
        <v>1429</v>
      </c>
      <c r="I174" s="327" t="s">
        <v>1364</v>
      </c>
      <c r="J174" s="327">
        <v>50</v>
      </c>
      <c r="K174" s="375"/>
    </row>
    <row r="175" s="1" customFormat="1" ht="15" customHeight="1">
      <c r="B175" s="352"/>
      <c r="C175" s="327" t="s">
        <v>1389</v>
      </c>
      <c r="D175" s="327"/>
      <c r="E175" s="327"/>
      <c r="F175" s="350" t="s">
        <v>1368</v>
      </c>
      <c r="G175" s="327"/>
      <c r="H175" s="327" t="s">
        <v>1429</v>
      </c>
      <c r="I175" s="327" t="s">
        <v>1364</v>
      </c>
      <c r="J175" s="327">
        <v>50</v>
      </c>
      <c r="K175" s="375"/>
    </row>
    <row r="176" s="1" customFormat="1" ht="15" customHeight="1">
      <c r="B176" s="352"/>
      <c r="C176" s="327" t="s">
        <v>1387</v>
      </c>
      <c r="D176" s="327"/>
      <c r="E176" s="327"/>
      <c r="F176" s="350" t="s">
        <v>1368</v>
      </c>
      <c r="G176" s="327"/>
      <c r="H176" s="327" t="s">
        <v>1429</v>
      </c>
      <c r="I176" s="327" t="s">
        <v>1364</v>
      </c>
      <c r="J176" s="327">
        <v>50</v>
      </c>
      <c r="K176" s="375"/>
    </row>
    <row r="177" s="1" customFormat="1" ht="15" customHeight="1">
      <c r="B177" s="352"/>
      <c r="C177" s="327" t="s">
        <v>130</v>
      </c>
      <c r="D177" s="327"/>
      <c r="E177" s="327"/>
      <c r="F177" s="350" t="s">
        <v>1362</v>
      </c>
      <c r="G177" s="327"/>
      <c r="H177" s="327" t="s">
        <v>1430</v>
      </c>
      <c r="I177" s="327" t="s">
        <v>1431</v>
      </c>
      <c r="J177" s="327"/>
      <c r="K177" s="375"/>
    </row>
    <row r="178" s="1" customFormat="1" ht="15" customHeight="1">
      <c r="B178" s="352"/>
      <c r="C178" s="327" t="s">
        <v>56</v>
      </c>
      <c r="D178" s="327"/>
      <c r="E178" s="327"/>
      <c r="F178" s="350" t="s">
        <v>1362</v>
      </c>
      <c r="G178" s="327"/>
      <c r="H178" s="327" t="s">
        <v>1432</v>
      </c>
      <c r="I178" s="327" t="s">
        <v>1433</v>
      </c>
      <c r="J178" s="327">
        <v>1</v>
      </c>
      <c r="K178" s="375"/>
    </row>
    <row r="179" s="1" customFormat="1" ht="15" customHeight="1">
      <c r="B179" s="352"/>
      <c r="C179" s="327" t="s">
        <v>52</v>
      </c>
      <c r="D179" s="327"/>
      <c r="E179" s="327"/>
      <c r="F179" s="350" t="s">
        <v>1362</v>
      </c>
      <c r="G179" s="327"/>
      <c r="H179" s="327" t="s">
        <v>1434</v>
      </c>
      <c r="I179" s="327" t="s">
        <v>1364</v>
      </c>
      <c r="J179" s="327">
        <v>20</v>
      </c>
      <c r="K179" s="375"/>
    </row>
    <row r="180" s="1" customFormat="1" ht="15" customHeight="1">
      <c r="B180" s="352"/>
      <c r="C180" s="327" t="s">
        <v>53</v>
      </c>
      <c r="D180" s="327"/>
      <c r="E180" s="327"/>
      <c r="F180" s="350" t="s">
        <v>1362</v>
      </c>
      <c r="G180" s="327"/>
      <c r="H180" s="327" t="s">
        <v>1435</v>
      </c>
      <c r="I180" s="327" t="s">
        <v>1364</v>
      </c>
      <c r="J180" s="327">
        <v>255</v>
      </c>
      <c r="K180" s="375"/>
    </row>
    <row r="181" s="1" customFormat="1" ht="15" customHeight="1">
      <c r="B181" s="352"/>
      <c r="C181" s="327" t="s">
        <v>131</v>
      </c>
      <c r="D181" s="327"/>
      <c r="E181" s="327"/>
      <c r="F181" s="350" t="s">
        <v>1362</v>
      </c>
      <c r="G181" s="327"/>
      <c r="H181" s="327" t="s">
        <v>1326</v>
      </c>
      <c r="I181" s="327" t="s">
        <v>1364</v>
      </c>
      <c r="J181" s="327">
        <v>10</v>
      </c>
      <c r="K181" s="375"/>
    </row>
    <row r="182" s="1" customFormat="1" ht="15" customHeight="1">
      <c r="B182" s="352"/>
      <c r="C182" s="327" t="s">
        <v>132</v>
      </c>
      <c r="D182" s="327"/>
      <c r="E182" s="327"/>
      <c r="F182" s="350" t="s">
        <v>1362</v>
      </c>
      <c r="G182" s="327"/>
      <c r="H182" s="327" t="s">
        <v>1436</v>
      </c>
      <c r="I182" s="327" t="s">
        <v>1397</v>
      </c>
      <c r="J182" s="327"/>
      <c r="K182" s="375"/>
    </row>
    <row r="183" s="1" customFormat="1" ht="15" customHeight="1">
      <c r="B183" s="352"/>
      <c r="C183" s="327" t="s">
        <v>1437</v>
      </c>
      <c r="D183" s="327"/>
      <c r="E183" s="327"/>
      <c r="F183" s="350" t="s">
        <v>1362</v>
      </c>
      <c r="G183" s="327"/>
      <c r="H183" s="327" t="s">
        <v>1438</v>
      </c>
      <c r="I183" s="327" t="s">
        <v>1397</v>
      </c>
      <c r="J183" s="327"/>
      <c r="K183" s="375"/>
    </row>
    <row r="184" s="1" customFormat="1" ht="15" customHeight="1">
      <c r="B184" s="352"/>
      <c r="C184" s="327" t="s">
        <v>1426</v>
      </c>
      <c r="D184" s="327"/>
      <c r="E184" s="327"/>
      <c r="F184" s="350" t="s">
        <v>1362</v>
      </c>
      <c r="G184" s="327"/>
      <c r="H184" s="327" t="s">
        <v>1439</v>
      </c>
      <c r="I184" s="327" t="s">
        <v>1397</v>
      </c>
      <c r="J184" s="327"/>
      <c r="K184" s="375"/>
    </row>
    <row r="185" s="1" customFormat="1" ht="15" customHeight="1">
      <c r="B185" s="352"/>
      <c r="C185" s="327" t="s">
        <v>134</v>
      </c>
      <c r="D185" s="327"/>
      <c r="E185" s="327"/>
      <c r="F185" s="350" t="s">
        <v>1368</v>
      </c>
      <c r="G185" s="327"/>
      <c r="H185" s="327" t="s">
        <v>1440</v>
      </c>
      <c r="I185" s="327" t="s">
        <v>1364</v>
      </c>
      <c r="J185" s="327">
        <v>50</v>
      </c>
      <c r="K185" s="375"/>
    </row>
    <row r="186" s="1" customFormat="1" ht="15" customHeight="1">
      <c r="B186" s="352"/>
      <c r="C186" s="327" t="s">
        <v>1441</v>
      </c>
      <c r="D186" s="327"/>
      <c r="E186" s="327"/>
      <c r="F186" s="350" t="s">
        <v>1368</v>
      </c>
      <c r="G186" s="327"/>
      <c r="H186" s="327" t="s">
        <v>1442</v>
      </c>
      <c r="I186" s="327" t="s">
        <v>1443</v>
      </c>
      <c r="J186" s="327"/>
      <c r="K186" s="375"/>
    </row>
    <row r="187" s="1" customFormat="1" ht="15" customHeight="1">
      <c r="B187" s="352"/>
      <c r="C187" s="327" t="s">
        <v>1444</v>
      </c>
      <c r="D187" s="327"/>
      <c r="E187" s="327"/>
      <c r="F187" s="350" t="s">
        <v>1368</v>
      </c>
      <c r="G187" s="327"/>
      <c r="H187" s="327" t="s">
        <v>1445</v>
      </c>
      <c r="I187" s="327" t="s">
        <v>1443</v>
      </c>
      <c r="J187" s="327"/>
      <c r="K187" s="375"/>
    </row>
    <row r="188" s="1" customFormat="1" ht="15" customHeight="1">
      <c r="B188" s="352"/>
      <c r="C188" s="327" t="s">
        <v>1446</v>
      </c>
      <c r="D188" s="327"/>
      <c r="E188" s="327"/>
      <c r="F188" s="350" t="s">
        <v>1368</v>
      </c>
      <c r="G188" s="327"/>
      <c r="H188" s="327" t="s">
        <v>1447</v>
      </c>
      <c r="I188" s="327" t="s">
        <v>1443</v>
      </c>
      <c r="J188" s="327"/>
      <c r="K188" s="375"/>
    </row>
    <row r="189" s="1" customFormat="1" ht="15" customHeight="1">
      <c r="B189" s="352"/>
      <c r="C189" s="388" t="s">
        <v>1448</v>
      </c>
      <c r="D189" s="327"/>
      <c r="E189" s="327"/>
      <c r="F189" s="350" t="s">
        <v>1368</v>
      </c>
      <c r="G189" s="327"/>
      <c r="H189" s="327" t="s">
        <v>1449</v>
      </c>
      <c r="I189" s="327" t="s">
        <v>1450</v>
      </c>
      <c r="J189" s="389" t="s">
        <v>1451</v>
      </c>
      <c r="K189" s="375"/>
    </row>
    <row r="190" s="1" customFormat="1" ht="15" customHeight="1">
      <c r="B190" s="352"/>
      <c r="C190" s="388" t="s">
        <v>41</v>
      </c>
      <c r="D190" s="327"/>
      <c r="E190" s="327"/>
      <c r="F190" s="350" t="s">
        <v>1362</v>
      </c>
      <c r="G190" s="327"/>
      <c r="H190" s="324" t="s">
        <v>1452</v>
      </c>
      <c r="I190" s="327" t="s">
        <v>1453</v>
      </c>
      <c r="J190" s="327"/>
      <c r="K190" s="375"/>
    </row>
    <row r="191" s="1" customFormat="1" ht="15" customHeight="1">
      <c r="B191" s="352"/>
      <c r="C191" s="388" t="s">
        <v>1454</v>
      </c>
      <c r="D191" s="327"/>
      <c r="E191" s="327"/>
      <c r="F191" s="350" t="s">
        <v>1362</v>
      </c>
      <c r="G191" s="327"/>
      <c r="H191" s="327" t="s">
        <v>1455</v>
      </c>
      <c r="I191" s="327" t="s">
        <v>1397</v>
      </c>
      <c r="J191" s="327"/>
      <c r="K191" s="375"/>
    </row>
    <row r="192" s="1" customFormat="1" ht="15" customHeight="1">
      <c r="B192" s="352"/>
      <c r="C192" s="388" t="s">
        <v>1456</v>
      </c>
      <c r="D192" s="327"/>
      <c r="E192" s="327"/>
      <c r="F192" s="350" t="s">
        <v>1362</v>
      </c>
      <c r="G192" s="327"/>
      <c r="H192" s="327" t="s">
        <v>1457</v>
      </c>
      <c r="I192" s="327" t="s">
        <v>1397</v>
      </c>
      <c r="J192" s="327"/>
      <c r="K192" s="375"/>
    </row>
    <row r="193" s="1" customFormat="1" ht="15" customHeight="1">
      <c r="B193" s="352"/>
      <c r="C193" s="388" t="s">
        <v>1458</v>
      </c>
      <c r="D193" s="327"/>
      <c r="E193" s="327"/>
      <c r="F193" s="350" t="s">
        <v>1368</v>
      </c>
      <c r="G193" s="327"/>
      <c r="H193" s="327" t="s">
        <v>1459</v>
      </c>
      <c r="I193" s="327" t="s">
        <v>1397</v>
      </c>
      <c r="J193" s="327"/>
      <c r="K193" s="375"/>
    </row>
    <row r="194" s="1" customFormat="1" ht="15" customHeight="1">
      <c r="B194" s="381"/>
      <c r="C194" s="390"/>
      <c r="D194" s="361"/>
      <c r="E194" s="361"/>
      <c r="F194" s="361"/>
      <c r="G194" s="361"/>
      <c r="H194" s="361"/>
      <c r="I194" s="361"/>
      <c r="J194" s="361"/>
      <c r="K194" s="382"/>
    </row>
    <row r="195" s="1" customFormat="1" ht="18.75" customHeight="1">
      <c r="B195" s="363"/>
      <c r="C195" s="373"/>
      <c r="D195" s="373"/>
      <c r="E195" s="373"/>
      <c r="F195" s="383"/>
      <c r="G195" s="373"/>
      <c r="H195" s="373"/>
      <c r="I195" s="373"/>
      <c r="J195" s="373"/>
      <c r="K195" s="363"/>
    </row>
    <row r="196" s="1" customFormat="1" ht="18.75" customHeight="1">
      <c r="B196" s="363"/>
      <c r="C196" s="373"/>
      <c r="D196" s="373"/>
      <c r="E196" s="373"/>
      <c r="F196" s="383"/>
      <c r="G196" s="373"/>
      <c r="H196" s="373"/>
      <c r="I196" s="373"/>
      <c r="J196" s="373"/>
      <c r="K196" s="363"/>
    </row>
    <row r="197" s="1" customFormat="1" ht="18.75" customHeight="1">
      <c r="B197" s="335"/>
      <c r="C197" s="335"/>
      <c r="D197" s="335"/>
      <c r="E197" s="335"/>
      <c r="F197" s="335"/>
      <c r="G197" s="335"/>
      <c r="H197" s="335"/>
      <c r="I197" s="335"/>
      <c r="J197" s="335"/>
      <c r="K197" s="335"/>
    </row>
    <row r="198" s="1" customFormat="1" ht="13.5">
      <c r="B198" s="314"/>
      <c r="C198" s="315"/>
      <c r="D198" s="315"/>
      <c r="E198" s="315"/>
      <c r="F198" s="315"/>
      <c r="G198" s="315"/>
      <c r="H198" s="315"/>
      <c r="I198" s="315"/>
      <c r="J198" s="315"/>
      <c r="K198" s="316"/>
    </row>
    <row r="199" s="1" customFormat="1" ht="21">
      <c r="B199" s="317"/>
      <c r="C199" s="318" t="s">
        <v>1460</v>
      </c>
      <c r="D199" s="318"/>
      <c r="E199" s="318"/>
      <c r="F199" s="318"/>
      <c r="G199" s="318"/>
      <c r="H199" s="318"/>
      <c r="I199" s="318"/>
      <c r="J199" s="318"/>
      <c r="K199" s="319"/>
    </row>
    <row r="200" s="1" customFormat="1" ht="25.5" customHeight="1">
      <c r="B200" s="317"/>
      <c r="C200" s="391" t="s">
        <v>1461</v>
      </c>
      <c r="D200" s="391"/>
      <c r="E200" s="391"/>
      <c r="F200" s="391" t="s">
        <v>1462</v>
      </c>
      <c r="G200" s="392"/>
      <c r="H200" s="391" t="s">
        <v>1463</v>
      </c>
      <c r="I200" s="391"/>
      <c r="J200" s="391"/>
      <c r="K200" s="319"/>
    </row>
    <row r="201" s="1" customFormat="1" ht="5.25" customHeight="1">
      <c r="B201" s="352"/>
      <c r="C201" s="347"/>
      <c r="D201" s="347"/>
      <c r="E201" s="347"/>
      <c r="F201" s="347"/>
      <c r="G201" s="373"/>
      <c r="H201" s="347"/>
      <c r="I201" s="347"/>
      <c r="J201" s="347"/>
      <c r="K201" s="375"/>
    </row>
    <row r="202" s="1" customFormat="1" ht="15" customHeight="1">
      <c r="B202" s="352"/>
      <c r="C202" s="327" t="s">
        <v>1453</v>
      </c>
      <c r="D202" s="327"/>
      <c r="E202" s="327"/>
      <c r="F202" s="350" t="s">
        <v>42</v>
      </c>
      <c r="G202" s="327"/>
      <c r="H202" s="327" t="s">
        <v>1464</v>
      </c>
      <c r="I202" s="327"/>
      <c r="J202" s="327"/>
      <c r="K202" s="375"/>
    </row>
    <row r="203" s="1" customFormat="1" ht="15" customHeight="1">
      <c r="B203" s="352"/>
      <c r="C203" s="327"/>
      <c r="D203" s="327"/>
      <c r="E203" s="327"/>
      <c r="F203" s="350" t="s">
        <v>43</v>
      </c>
      <c r="G203" s="327"/>
      <c r="H203" s="327" t="s">
        <v>1465</v>
      </c>
      <c r="I203" s="327"/>
      <c r="J203" s="327"/>
      <c r="K203" s="375"/>
    </row>
    <row r="204" s="1" customFormat="1" ht="15" customHeight="1">
      <c r="B204" s="352"/>
      <c r="C204" s="327"/>
      <c r="D204" s="327"/>
      <c r="E204" s="327"/>
      <c r="F204" s="350" t="s">
        <v>46</v>
      </c>
      <c r="G204" s="327"/>
      <c r="H204" s="327" t="s">
        <v>1466</v>
      </c>
      <c r="I204" s="327"/>
      <c r="J204" s="327"/>
      <c r="K204" s="375"/>
    </row>
    <row r="205" s="1" customFormat="1" ht="15" customHeight="1">
      <c r="B205" s="352"/>
      <c r="C205" s="327"/>
      <c r="D205" s="327"/>
      <c r="E205" s="327"/>
      <c r="F205" s="350" t="s">
        <v>44</v>
      </c>
      <c r="G205" s="327"/>
      <c r="H205" s="327" t="s">
        <v>1467</v>
      </c>
      <c r="I205" s="327"/>
      <c r="J205" s="327"/>
      <c r="K205" s="375"/>
    </row>
    <row r="206" s="1" customFormat="1" ht="15" customHeight="1">
      <c r="B206" s="352"/>
      <c r="C206" s="327"/>
      <c r="D206" s="327"/>
      <c r="E206" s="327"/>
      <c r="F206" s="350" t="s">
        <v>45</v>
      </c>
      <c r="G206" s="327"/>
      <c r="H206" s="327" t="s">
        <v>1468</v>
      </c>
      <c r="I206" s="327"/>
      <c r="J206" s="327"/>
      <c r="K206" s="375"/>
    </row>
    <row r="207" s="1" customFormat="1" ht="15" customHeight="1">
      <c r="B207" s="352"/>
      <c r="C207" s="327"/>
      <c r="D207" s="327"/>
      <c r="E207" s="327"/>
      <c r="F207" s="350"/>
      <c r="G207" s="327"/>
      <c r="H207" s="327"/>
      <c r="I207" s="327"/>
      <c r="J207" s="327"/>
      <c r="K207" s="375"/>
    </row>
    <row r="208" s="1" customFormat="1" ht="15" customHeight="1">
      <c r="B208" s="352"/>
      <c r="C208" s="327" t="s">
        <v>1409</v>
      </c>
      <c r="D208" s="327"/>
      <c r="E208" s="327"/>
      <c r="F208" s="350" t="s">
        <v>77</v>
      </c>
      <c r="G208" s="327"/>
      <c r="H208" s="327" t="s">
        <v>1469</v>
      </c>
      <c r="I208" s="327"/>
      <c r="J208" s="327"/>
      <c r="K208" s="375"/>
    </row>
    <row r="209" s="1" customFormat="1" ht="15" customHeight="1">
      <c r="B209" s="352"/>
      <c r="C209" s="327"/>
      <c r="D209" s="327"/>
      <c r="E209" s="327"/>
      <c r="F209" s="350" t="s">
        <v>1305</v>
      </c>
      <c r="G209" s="327"/>
      <c r="H209" s="327" t="s">
        <v>1306</v>
      </c>
      <c r="I209" s="327"/>
      <c r="J209" s="327"/>
      <c r="K209" s="375"/>
    </row>
    <row r="210" s="1" customFormat="1" ht="15" customHeight="1">
      <c r="B210" s="352"/>
      <c r="C210" s="327"/>
      <c r="D210" s="327"/>
      <c r="E210" s="327"/>
      <c r="F210" s="350" t="s">
        <v>1303</v>
      </c>
      <c r="G210" s="327"/>
      <c r="H210" s="327" t="s">
        <v>1470</v>
      </c>
      <c r="I210" s="327"/>
      <c r="J210" s="327"/>
      <c r="K210" s="375"/>
    </row>
    <row r="211" s="1" customFormat="1" ht="15" customHeight="1">
      <c r="B211" s="393"/>
      <c r="C211" s="327"/>
      <c r="D211" s="327"/>
      <c r="E211" s="327"/>
      <c r="F211" s="350" t="s">
        <v>1307</v>
      </c>
      <c r="G211" s="388"/>
      <c r="H211" s="379" t="s">
        <v>1308</v>
      </c>
      <c r="I211" s="379"/>
      <c r="J211" s="379"/>
      <c r="K211" s="394"/>
    </row>
    <row r="212" s="1" customFormat="1" ht="15" customHeight="1">
      <c r="B212" s="393"/>
      <c r="C212" s="327"/>
      <c r="D212" s="327"/>
      <c r="E212" s="327"/>
      <c r="F212" s="350" t="s">
        <v>1309</v>
      </c>
      <c r="G212" s="388"/>
      <c r="H212" s="379" t="s">
        <v>1471</v>
      </c>
      <c r="I212" s="379"/>
      <c r="J212" s="379"/>
      <c r="K212" s="394"/>
    </row>
    <row r="213" s="1" customFormat="1" ht="15" customHeight="1">
      <c r="B213" s="393"/>
      <c r="C213" s="327"/>
      <c r="D213" s="327"/>
      <c r="E213" s="327"/>
      <c r="F213" s="350"/>
      <c r="G213" s="388"/>
      <c r="H213" s="379"/>
      <c r="I213" s="379"/>
      <c r="J213" s="379"/>
      <c r="K213" s="394"/>
    </row>
    <row r="214" s="1" customFormat="1" ht="15" customHeight="1">
      <c r="B214" s="393"/>
      <c r="C214" s="327" t="s">
        <v>1433</v>
      </c>
      <c r="D214" s="327"/>
      <c r="E214" s="327"/>
      <c r="F214" s="350">
        <v>1</v>
      </c>
      <c r="G214" s="388"/>
      <c r="H214" s="379" t="s">
        <v>1472</v>
      </c>
      <c r="I214" s="379"/>
      <c r="J214" s="379"/>
      <c r="K214" s="394"/>
    </row>
    <row r="215" s="1" customFormat="1" ht="15" customHeight="1">
      <c r="B215" s="393"/>
      <c r="C215" s="327"/>
      <c r="D215" s="327"/>
      <c r="E215" s="327"/>
      <c r="F215" s="350">
        <v>2</v>
      </c>
      <c r="G215" s="388"/>
      <c r="H215" s="379" t="s">
        <v>1473</v>
      </c>
      <c r="I215" s="379"/>
      <c r="J215" s="379"/>
      <c r="K215" s="394"/>
    </row>
    <row r="216" s="1" customFormat="1" ht="15" customHeight="1">
      <c r="B216" s="393"/>
      <c r="C216" s="327"/>
      <c r="D216" s="327"/>
      <c r="E216" s="327"/>
      <c r="F216" s="350">
        <v>3</v>
      </c>
      <c r="G216" s="388"/>
      <c r="H216" s="379" t="s">
        <v>1474</v>
      </c>
      <c r="I216" s="379"/>
      <c r="J216" s="379"/>
      <c r="K216" s="394"/>
    </row>
    <row r="217" s="1" customFormat="1" ht="15" customHeight="1">
      <c r="B217" s="393"/>
      <c r="C217" s="327"/>
      <c r="D217" s="327"/>
      <c r="E217" s="327"/>
      <c r="F217" s="350">
        <v>4</v>
      </c>
      <c r="G217" s="388"/>
      <c r="H217" s="379" t="s">
        <v>1475</v>
      </c>
      <c r="I217" s="379"/>
      <c r="J217" s="379"/>
      <c r="K217" s="394"/>
    </row>
    <row r="218" s="1" customFormat="1" ht="12.75" customHeight="1">
      <c r="B218" s="395"/>
      <c r="C218" s="396"/>
      <c r="D218" s="396"/>
      <c r="E218" s="396"/>
      <c r="F218" s="396"/>
      <c r="G218" s="396"/>
      <c r="H218" s="396"/>
      <c r="I218" s="396"/>
      <c r="J218" s="396"/>
      <c r="K218" s="397"/>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DESKTOP-9FC8ANO\Comfor</dc:creator>
  <cp:lastModifiedBy>DESKTOP-9FC8ANO\Comfor</cp:lastModifiedBy>
  <dcterms:created xsi:type="dcterms:W3CDTF">2023-03-03T07:54:44Z</dcterms:created>
  <dcterms:modified xsi:type="dcterms:W3CDTF">2023-03-03T07:54:53Z</dcterms:modified>
</cp:coreProperties>
</file>